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0" yWindow="75" windowWidth="21225" windowHeight="12240"/>
  </bookViews>
  <sheets>
    <sheet name="Index" sheetId="15" r:id="rId1"/>
    <sheet name="S1" sheetId="8" r:id="rId2"/>
    <sheet name="S2" sheetId="1" r:id="rId3"/>
    <sheet name="S3" sheetId="7" r:id="rId4"/>
    <sheet name="S4" sheetId="6" r:id="rId5"/>
    <sheet name="Notes" sheetId="14" r:id="rId6"/>
  </sheets>
  <externalReferences>
    <externalReference r:id="rId7"/>
    <externalReference r:id="rId8"/>
  </externalReferences>
  <calcPr calcId="145621"/>
</workbook>
</file>

<file path=xl/calcChain.xml><?xml version="1.0" encoding="utf-8"?>
<calcChain xmlns="http://schemas.openxmlformats.org/spreadsheetml/2006/main">
  <c r="R10" i="8" l="1"/>
  <c r="Q10" i="8"/>
  <c r="P10" i="8"/>
  <c r="R9" i="8"/>
  <c r="Q9" i="8"/>
  <c r="P9" i="8"/>
  <c r="U10" i="8"/>
  <c r="T10" i="8"/>
  <c r="S10" i="8"/>
  <c r="U9" i="8"/>
  <c r="T9" i="8"/>
  <c r="S9" i="8"/>
  <c r="AA10" i="8"/>
  <c r="Z10" i="8"/>
  <c r="Y10" i="8"/>
  <c r="AA9" i="8"/>
  <c r="Z9" i="8"/>
  <c r="Y9" i="8"/>
  <c r="X10" i="8"/>
  <c r="X9" i="8"/>
  <c r="W10" i="8"/>
  <c r="W9" i="8"/>
  <c r="V10" i="8"/>
  <c r="V9" i="8"/>
  <c r="AC95" i="7" l="1"/>
  <c r="AD95" i="7"/>
  <c r="AE95" i="7" s="1"/>
  <c r="AF95" i="7"/>
  <c r="AH95" i="7" s="1"/>
  <c r="AG95" i="7"/>
  <c r="AI95" i="7"/>
  <c r="AJ95" i="7"/>
  <c r="AL95" i="7"/>
  <c r="AN95" i="7" s="1"/>
  <c r="AM95" i="7"/>
  <c r="AC96" i="7"/>
  <c r="AE96" i="7" s="1"/>
  <c r="AD96" i="7"/>
  <c r="AF96" i="7"/>
  <c r="AG96" i="7"/>
  <c r="AI96" i="7"/>
  <c r="AJ96" i="7"/>
  <c r="AK96" i="7"/>
  <c r="AL96" i="7"/>
  <c r="AM96" i="7"/>
  <c r="AN96" i="7" s="1"/>
  <c r="AC97" i="7"/>
  <c r="AD97" i="7"/>
  <c r="AE97" i="7"/>
  <c r="AF97" i="7"/>
  <c r="AG97" i="7"/>
  <c r="AI97" i="7"/>
  <c r="AJ97" i="7"/>
  <c r="AL97" i="7"/>
  <c r="AM97" i="7"/>
  <c r="AN97" i="7"/>
  <c r="AC98" i="7"/>
  <c r="AD98" i="7"/>
  <c r="AF98" i="7"/>
  <c r="AH98" i="7" s="1"/>
  <c r="AG98" i="7"/>
  <c r="AI98" i="7"/>
  <c r="AK98" i="7" s="1"/>
  <c r="AJ98" i="7"/>
  <c r="AL98" i="7"/>
  <c r="AM98" i="7"/>
  <c r="AN98" i="7"/>
  <c r="AC99" i="7"/>
  <c r="AE99" i="7" s="1"/>
  <c r="AD99" i="7"/>
  <c r="AF99" i="7"/>
  <c r="AH99" i="7" s="1"/>
  <c r="AG99" i="7"/>
  <c r="AI99" i="7"/>
  <c r="AJ99" i="7"/>
  <c r="AL99" i="7"/>
  <c r="AN99" i="7" s="1"/>
  <c r="AM99" i="7"/>
  <c r="AC100" i="7"/>
  <c r="AD100" i="7"/>
  <c r="AF100" i="7"/>
  <c r="AG100" i="7"/>
  <c r="AI100" i="7"/>
  <c r="AJ100" i="7"/>
  <c r="AK100" i="7"/>
  <c r="AL100" i="7"/>
  <c r="AM100" i="7"/>
  <c r="AN100" i="7"/>
  <c r="AC101" i="7"/>
  <c r="AD101" i="7"/>
  <c r="AE101" i="7"/>
  <c r="AF101" i="7"/>
  <c r="AG101" i="7"/>
  <c r="AI101" i="7"/>
  <c r="AJ101" i="7"/>
  <c r="AL101" i="7"/>
  <c r="AM101" i="7"/>
  <c r="AN101" i="7"/>
  <c r="AC102" i="7"/>
  <c r="AD102" i="7"/>
  <c r="AF102" i="7"/>
  <c r="AH102" i="7" s="1"/>
  <c r="AG102" i="7"/>
  <c r="AI102" i="7"/>
  <c r="AK102" i="7" s="1"/>
  <c r="AJ102" i="7"/>
  <c r="AL102" i="7"/>
  <c r="AM102" i="7"/>
  <c r="AN102" i="7"/>
  <c r="AC103" i="7"/>
  <c r="AE103" i="7" s="1"/>
  <c r="AD103" i="7"/>
  <c r="AF103" i="7"/>
  <c r="AH103" i="7" s="1"/>
  <c r="AG103" i="7"/>
  <c r="AI103" i="7"/>
  <c r="AJ103" i="7"/>
  <c r="AL103" i="7"/>
  <c r="AN103" i="7" s="1"/>
  <c r="AM103" i="7"/>
  <c r="AC104" i="7"/>
  <c r="AD104" i="7"/>
  <c r="AF104" i="7"/>
  <c r="AG104" i="7"/>
  <c r="AI104" i="7"/>
  <c r="AJ104" i="7"/>
  <c r="AK104" i="7"/>
  <c r="AL104" i="7"/>
  <c r="AM104" i="7"/>
  <c r="AN104" i="7"/>
  <c r="AC105" i="7"/>
  <c r="AD105" i="7"/>
  <c r="AE105" i="7"/>
  <c r="AF105" i="7"/>
  <c r="AG105" i="7"/>
  <c r="AI105" i="7"/>
  <c r="AJ105" i="7"/>
  <c r="AL105" i="7"/>
  <c r="AM105" i="7"/>
  <c r="AN105" i="7"/>
  <c r="AC107" i="7"/>
  <c r="AD107" i="7"/>
  <c r="AF107" i="7"/>
  <c r="AH107" i="7" s="1"/>
  <c r="AG107" i="7"/>
  <c r="AI107" i="7"/>
  <c r="AK107" i="7" s="1"/>
  <c r="AJ107" i="7"/>
  <c r="AL107" i="7"/>
  <c r="AM107" i="7"/>
  <c r="AN107" i="7"/>
  <c r="AC80" i="7"/>
  <c r="AD80" i="7"/>
  <c r="AF80" i="7"/>
  <c r="AH80" i="7" s="1"/>
  <c r="AG80" i="7"/>
  <c r="AI80" i="7"/>
  <c r="AJ80" i="7"/>
  <c r="AL80" i="7"/>
  <c r="AM80" i="7"/>
  <c r="AC81" i="7"/>
  <c r="AD81" i="7"/>
  <c r="AE81" i="7"/>
  <c r="AF81" i="7"/>
  <c r="AG81" i="7"/>
  <c r="AI81" i="7"/>
  <c r="AJ81" i="7"/>
  <c r="AK81" i="7"/>
  <c r="AL81" i="7"/>
  <c r="AM81" i="7"/>
  <c r="AN81" i="7"/>
  <c r="AC82" i="7"/>
  <c r="AD82" i="7"/>
  <c r="AE82" i="7" s="1"/>
  <c r="AF82" i="7"/>
  <c r="AG82" i="7"/>
  <c r="AH82" i="7"/>
  <c r="AI82" i="7"/>
  <c r="AJ82" i="7"/>
  <c r="AL82" i="7"/>
  <c r="AN82" i="7" s="1"/>
  <c r="AM82" i="7"/>
  <c r="AC83" i="7"/>
  <c r="AD83" i="7"/>
  <c r="AE83" i="7"/>
  <c r="AF83" i="7"/>
  <c r="AH83" i="7" s="1"/>
  <c r="AG83" i="7"/>
  <c r="AI83" i="7"/>
  <c r="AK83" i="7" s="1"/>
  <c r="AJ83" i="7"/>
  <c r="AL83" i="7"/>
  <c r="AM83" i="7"/>
  <c r="AN83" i="7"/>
  <c r="AC84" i="7"/>
  <c r="AD84" i="7"/>
  <c r="AF84" i="7"/>
  <c r="AH84" i="7" s="1"/>
  <c r="AG84" i="7"/>
  <c r="AI84" i="7"/>
  <c r="AJ84" i="7"/>
  <c r="AL84" i="7"/>
  <c r="AM84" i="7"/>
  <c r="AC85" i="7"/>
  <c r="AD85" i="7"/>
  <c r="AE85" i="7"/>
  <c r="AF85" i="7"/>
  <c r="AG85" i="7"/>
  <c r="AI85" i="7"/>
  <c r="AJ85" i="7"/>
  <c r="AK85" i="7"/>
  <c r="AL85" i="7"/>
  <c r="AM85" i="7"/>
  <c r="AN85" i="7"/>
  <c r="AC86" i="7"/>
  <c r="AD86" i="7"/>
  <c r="AE86" i="7"/>
  <c r="AF86" i="7"/>
  <c r="AH86" i="7" s="1"/>
  <c r="AG86" i="7"/>
  <c r="AI86" i="7"/>
  <c r="AJ86" i="7"/>
  <c r="AL86" i="7"/>
  <c r="AM86" i="7"/>
  <c r="AC87" i="7"/>
  <c r="AD87" i="7"/>
  <c r="AE87" i="7"/>
  <c r="AF87" i="7"/>
  <c r="AG87" i="7"/>
  <c r="AI87" i="7"/>
  <c r="AJ87" i="7"/>
  <c r="AK87" i="7"/>
  <c r="AL87" i="7"/>
  <c r="AM87" i="7"/>
  <c r="AN87" i="7"/>
  <c r="AC88" i="7"/>
  <c r="AD88" i="7"/>
  <c r="AE88" i="7"/>
  <c r="AF88" i="7"/>
  <c r="AG88" i="7"/>
  <c r="AH88" i="7"/>
  <c r="AI88" i="7"/>
  <c r="AJ88" i="7"/>
  <c r="AL88" i="7"/>
  <c r="AM88" i="7"/>
  <c r="AC89" i="7"/>
  <c r="AD89" i="7"/>
  <c r="AE89" i="7"/>
  <c r="AF89" i="7"/>
  <c r="AG89" i="7"/>
  <c r="AI89" i="7"/>
  <c r="AK89" i="7" s="1"/>
  <c r="AJ89" i="7"/>
  <c r="AL89" i="7"/>
  <c r="AM89" i="7"/>
  <c r="AN89" i="7"/>
  <c r="AC90" i="7"/>
  <c r="AD90" i="7"/>
  <c r="AE90" i="7"/>
  <c r="AF90" i="7"/>
  <c r="AG90" i="7"/>
  <c r="AH90" i="7"/>
  <c r="AI90" i="7"/>
  <c r="AJ90" i="7"/>
  <c r="AL90" i="7"/>
  <c r="AM90" i="7"/>
  <c r="AC67" i="7"/>
  <c r="AD67" i="7"/>
  <c r="AF67" i="7"/>
  <c r="AG67" i="7"/>
  <c r="AI67" i="7"/>
  <c r="AJ67" i="7"/>
  <c r="AL67" i="7"/>
  <c r="AM67" i="7"/>
  <c r="AN67" i="7"/>
  <c r="AC68" i="7"/>
  <c r="AD68" i="7"/>
  <c r="AF68" i="7"/>
  <c r="AH68" i="7" s="1"/>
  <c r="AG68" i="7"/>
  <c r="AI68" i="7"/>
  <c r="AJ68" i="7"/>
  <c r="AK68" i="7"/>
  <c r="AL68" i="7"/>
  <c r="AN68" i="7" s="1"/>
  <c r="AM68" i="7"/>
  <c r="AC69" i="7"/>
  <c r="AD69" i="7"/>
  <c r="AE69" i="7"/>
  <c r="AF69" i="7"/>
  <c r="AG69" i="7"/>
  <c r="AI69" i="7"/>
  <c r="AK69" i="7" s="1"/>
  <c r="AJ69" i="7"/>
  <c r="AL69" i="7"/>
  <c r="AN69" i="7" s="1"/>
  <c r="AM69" i="7"/>
  <c r="AC70" i="7"/>
  <c r="AD70" i="7"/>
  <c r="AF70" i="7"/>
  <c r="AG70" i="7"/>
  <c r="AI70" i="7"/>
  <c r="AJ70" i="7"/>
  <c r="AK70" i="7"/>
  <c r="AL70" i="7"/>
  <c r="AM70" i="7"/>
  <c r="AN70" i="7"/>
  <c r="AC71" i="7"/>
  <c r="AE71" i="7" s="1"/>
  <c r="AD71" i="7"/>
  <c r="AF71" i="7"/>
  <c r="AG71" i="7"/>
  <c r="AI71" i="7"/>
  <c r="AJ71" i="7"/>
  <c r="AL71" i="7"/>
  <c r="AM71" i="7"/>
  <c r="AN71" i="7"/>
  <c r="AC72" i="7"/>
  <c r="AD72" i="7"/>
  <c r="AF72" i="7"/>
  <c r="AH72" i="7" s="1"/>
  <c r="AG72" i="7"/>
  <c r="AI72" i="7"/>
  <c r="AJ72" i="7"/>
  <c r="AK72" i="7"/>
  <c r="AL72" i="7"/>
  <c r="AN72" i="7" s="1"/>
  <c r="AM72" i="7"/>
  <c r="AC73" i="7"/>
  <c r="AD73" i="7"/>
  <c r="AE73" i="7"/>
  <c r="AF73" i="7"/>
  <c r="AG73" i="7"/>
  <c r="AI73" i="7"/>
  <c r="AK73" i="7" s="1"/>
  <c r="AJ73" i="7"/>
  <c r="AL73" i="7"/>
  <c r="AN73" i="7" s="1"/>
  <c r="AM73" i="7"/>
  <c r="AC74" i="7"/>
  <c r="AD74" i="7"/>
  <c r="AF74" i="7"/>
  <c r="AG74" i="7"/>
  <c r="AI74" i="7"/>
  <c r="AJ74" i="7"/>
  <c r="AK74" i="7"/>
  <c r="AL74" i="7"/>
  <c r="AM74" i="7"/>
  <c r="AN74" i="7"/>
  <c r="AC45" i="7"/>
  <c r="AD45" i="7"/>
  <c r="AE45" i="7" s="1"/>
  <c r="AF45" i="7"/>
  <c r="AG45" i="7"/>
  <c r="AI45" i="7"/>
  <c r="AK45" i="7" s="1"/>
  <c r="AJ45" i="7"/>
  <c r="AL45" i="7"/>
  <c r="AM45" i="7"/>
  <c r="AN45" i="7"/>
  <c r="AC46" i="7"/>
  <c r="AE46" i="7" s="1"/>
  <c r="AD46" i="7"/>
  <c r="AF46" i="7"/>
  <c r="AG46" i="7"/>
  <c r="AI46" i="7"/>
  <c r="AJ46" i="7"/>
  <c r="AK46" i="7"/>
  <c r="AL46" i="7"/>
  <c r="AN46" i="7" s="1"/>
  <c r="AM46" i="7"/>
  <c r="AC47" i="7"/>
  <c r="AE47" i="7" s="1"/>
  <c r="AD47" i="7"/>
  <c r="AF47" i="7"/>
  <c r="AG47" i="7"/>
  <c r="AI47" i="7"/>
  <c r="AJ47" i="7"/>
  <c r="AL47" i="7"/>
  <c r="AM47" i="7"/>
  <c r="AN47" i="7"/>
  <c r="AC48" i="7"/>
  <c r="AD48" i="7"/>
  <c r="AF48" i="7"/>
  <c r="AG48" i="7"/>
  <c r="AI48" i="7"/>
  <c r="AK48" i="7" s="1"/>
  <c r="AJ48" i="7"/>
  <c r="AL48" i="7"/>
  <c r="AM48" i="7"/>
  <c r="AN48" i="7"/>
  <c r="AC49" i="7"/>
  <c r="AD49" i="7"/>
  <c r="AE49" i="7"/>
  <c r="AF49" i="7"/>
  <c r="AH49" i="7" s="1"/>
  <c r="AG49" i="7"/>
  <c r="AI49" i="7"/>
  <c r="AK49" i="7" s="1"/>
  <c r="AJ49" i="7"/>
  <c r="AL49" i="7"/>
  <c r="AM49" i="7"/>
  <c r="AN49" i="7"/>
  <c r="AC51" i="7"/>
  <c r="AE51" i="7" s="1"/>
  <c r="AD51" i="7"/>
  <c r="AF51" i="7"/>
  <c r="AG51" i="7"/>
  <c r="AI51" i="7"/>
  <c r="AJ51" i="7"/>
  <c r="AK51" i="7"/>
  <c r="AL51" i="7"/>
  <c r="AN51" i="7" s="1"/>
  <c r="AM51" i="7"/>
  <c r="AC36" i="7"/>
  <c r="AD36" i="7"/>
  <c r="AE36" i="7" s="1"/>
  <c r="AF36" i="7"/>
  <c r="AG36" i="7"/>
  <c r="AH36" i="7"/>
  <c r="AI36" i="7"/>
  <c r="AJ36" i="7"/>
  <c r="AL36" i="7"/>
  <c r="AM36" i="7"/>
  <c r="AN36" i="7"/>
  <c r="AC37" i="7"/>
  <c r="AD37" i="7"/>
  <c r="AE37" i="7"/>
  <c r="AF37" i="7"/>
  <c r="AH37" i="7" s="1"/>
  <c r="AG37" i="7"/>
  <c r="AI37" i="7"/>
  <c r="AK37" i="7" s="1"/>
  <c r="AJ37" i="7"/>
  <c r="AL37" i="7"/>
  <c r="AM37" i="7"/>
  <c r="AC38" i="7"/>
  <c r="AD38" i="7"/>
  <c r="AE38" i="7" s="1"/>
  <c r="AF38" i="7"/>
  <c r="AG38" i="7"/>
  <c r="AH38" i="7"/>
  <c r="AI38" i="7"/>
  <c r="AJ38" i="7"/>
  <c r="AL38" i="7"/>
  <c r="AM38" i="7"/>
  <c r="AN38" i="7"/>
  <c r="AC39" i="7"/>
  <c r="AD39" i="7"/>
  <c r="AE39" i="7"/>
  <c r="AF39" i="7"/>
  <c r="AG39" i="7"/>
  <c r="AH39" i="7"/>
  <c r="AI39" i="7"/>
  <c r="AK39" i="7" s="1"/>
  <c r="AJ39" i="7"/>
  <c r="AL39" i="7"/>
  <c r="AM39" i="7"/>
  <c r="AC40" i="7"/>
  <c r="AD40" i="7"/>
  <c r="AE40" i="7" s="1"/>
  <c r="AF40" i="7"/>
  <c r="AG40" i="7"/>
  <c r="AH40" i="7"/>
  <c r="AI40" i="7"/>
  <c r="AJ40" i="7"/>
  <c r="AL40" i="7"/>
  <c r="AM40" i="7"/>
  <c r="AN40" i="7"/>
  <c r="AC11" i="7"/>
  <c r="AD11" i="7"/>
  <c r="AF11" i="7"/>
  <c r="AH11" i="7" s="1"/>
  <c r="AG11" i="7"/>
  <c r="AI11" i="7"/>
  <c r="AK11" i="7" s="1"/>
  <c r="AJ11" i="7"/>
  <c r="AL11" i="7"/>
  <c r="AM11" i="7"/>
  <c r="AN11" i="7"/>
  <c r="AC12" i="7"/>
  <c r="AE12" i="7" s="1"/>
  <c r="AD12" i="7"/>
  <c r="AF12" i="7"/>
  <c r="AH12" i="7" s="1"/>
  <c r="AG12" i="7"/>
  <c r="AI12" i="7"/>
  <c r="AJ12" i="7"/>
  <c r="AK12" i="7"/>
  <c r="AL12" i="7"/>
  <c r="AN12" i="7" s="1"/>
  <c r="AM12" i="7"/>
  <c r="AC14" i="7"/>
  <c r="AE14" i="7" s="1"/>
  <c r="AD14" i="7"/>
  <c r="AF14" i="7"/>
  <c r="AG14" i="7"/>
  <c r="AH14" i="7"/>
  <c r="AI14" i="7"/>
  <c r="AK14" i="7" s="1"/>
  <c r="AJ14" i="7"/>
  <c r="AL14" i="7"/>
  <c r="AN14" i="7" s="1"/>
  <c r="AM14" i="7"/>
  <c r="AC15" i="7"/>
  <c r="AD15" i="7"/>
  <c r="AE15" i="7"/>
  <c r="AF15" i="7"/>
  <c r="AH15" i="7" s="1"/>
  <c r="AG15" i="7"/>
  <c r="AI15" i="7"/>
  <c r="AK15" i="7" s="1"/>
  <c r="AJ15" i="7"/>
  <c r="AL15" i="7"/>
  <c r="AM15" i="7"/>
  <c r="AN15" i="7"/>
  <c r="AC16" i="7"/>
  <c r="AE16" i="7" s="1"/>
  <c r="AD16" i="7"/>
  <c r="AF16" i="7"/>
  <c r="AH16" i="7" s="1"/>
  <c r="AG16" i="7"/>
  <c r="AI16" i="7"/>
  <c r="AJ16" i="7"/>
  <c r="AL16" i="7"/>
  <c r="AN16" i="7" s="1"/>
  <c r="AM16" i="7"/>
  <c r="AC18" i="7"/>
  <c r="AE18" i="7" s="1"/>
  <c r="AD18" i="7"/>
  <c r="AF18" i="7"/>
  <c r="AG18" i="7"/>
  <c r="AI18" i="7"/>
  <c r="AK18" i="7" s="1"/>
  <c r="AJ18" i="7"/>
  <c r="AL18" i="7"/>
  <c r="AN18" i="7" s="1"/>
  <c r="AM18" i="7"/>
  <c r="AC19" i="7"/>
  <c r="AD19" i="7"/>
  <c r="AF19" i="7"/>
  <c r="AH19" i="7" s="1"/>
  <c r="AG19" i="7"/>
  <c r="AI19" i="7"/>
  <c r="AJ19" i="7"/>
  <c r="AL19" i="7"/>
  <c r="AM19" i="7"/>
  <c r="AN19" i="7"/>
  <c r="AC20" i="7"/>
  <c r="AE20" i="7" s="1"/>
  <c r="AD20" i="7"/>
  <c r="AF20" i="7"/>
  <c r="AG20" i="7"/>
  <c r="AI20" i="7"/>
  <c r="AJ20" i="7"/>
  <c r="AK20" i="7"/>
  <c r="AL20" i="7"/>
  <c r="AN20" i="7" s="1"/>
  <c r="AM20" i="7"/>
  <c r="AC22" i="7"/>
  <c r="AD22" i="7"/>
  <c r="AF22" i="7"/>
  <c r="AG22" i="7"/>
  <c r="AH22" i="7"/>
  <c r="AI22" i="7"/>
  <c r="AJ22" i="7"/>
  <c r="AL22" i="7"/>
  <c r="AM22" i="7"/>
  <c r="AN22" i="7"/>
  <c r="AC23" i="7"/>
  <c r="AD23" i="7"/>
  <c r="AE23" i="7"/>
  <c r="AF23" i="7"/>
  <c r="AG23" i="7"/>
  <c r="AI23" i="7"/>
  <c r="AJ23" i="7"/>
  <c r="AK23" i="7"/>
  <c r="AL23" i="7"/>
  <c r="AM23" i="7"/>
  <c r="AN23" i="7"/>
  <c r="AC25" i="7"/>
  <c r="AD25" i="7"/>
  <c r="AF25" i="7"/>
  <c r="AG25" i="7"/>
  <c r="AH25" i="7"/>
  <c r="AI25" i="7"/>
  <c r="AJ25" i="7"/>
  <c r="AL25" i="7"/>
  <c r="AM25" i="7"/>
  <c r="AN25" i="7"/>
  <c r="AC10" i="1"/>
  <c r="AD10" i="1"/>
  <c r="AE10" i="1"/>
  <c r="AF10" i="1"/>
  <c r="AG10" i="1"/>
  <c r="AH10" i="1"/>
  <c r="AI10" i="1"/>
  <c r="AJ10" i="1"/>
  <c r="AK10" i="1"/>
  <c r="AL10" i="1"/>
  <c r="AM10" i="1"/>
  <c r="AN10" i="1"/>
  <c r="AC11" i="1"/>
  <c r="AD11" i="1"/>
  <c r="AE11" i="1"/>
  <c r="AF11" i="1"/>
  <c r="AG11" i="1"/>
  <c r="AH11" i="1"/>
  <c r="AI11" i="1"/>
  <c r="AJ11" i="1"/>
  <c r="AK11" i="1"/>
  <c r="AL11" i="1"/>
  <c r="AM11" i="1"/>
  <c r="AN11" i="1"/>
  <c r="AC12" i="1"/>
  <c r="AD12" i="1"/>
  <c r="AE12" i="1"/>
  <c r="AF12" i="1"/>
  <c r="AG12" i="1"/>
  <c r="AH12" i="1"/>
  <c r="AI12" i="1"/>
  <c r="AJ12" i="1"/>
  <c r="AK12" i="1"/>
  <c r="AL12" i="1"/>
  <c r="AM12" i="1"/>
  <c r="AN12" i="1"/>
  <c r="AC13" i="1"/>
  <c r="AD13" i="1"/>
  <c r="AE13" i="1"/>
  <c r="AF13" i="1"/>
  <c r="AG13" i="1"/>
  <c r="AH13" i="1"/>
  <c r="AI13" i="1"/>
  <c r="AJ13" i="1"/>
  <c r="AK13" i="1"/>
  <c r="AL13" i="1"/>
  <c r="AM13" i="1"/>
  <c r="AN13" i="1"/>
  <c r="AC15" i="1"/>
  <c r="AD15" i="1"/>
  <c r="AE15" i="1"/>
  <c r="AF15" i="1"/>
  <c r="AG15" i="1"/>
  <c r="AH15" i="1"/>
  <c r="AI15" i="1"/>
  <c r="AJ15" i="1"/>
  <c r="AK15" i="1"/>
  <c r="AL15" i="1"/>
  <c r="AM15" i="1"/>
  <c r="AN15" i="1"/>
  <c r="AC16" i="1"/>
  <c r="AD16" i="1"/>
  <c r="AE16" i="1"/>
  <c r="AF16" i="1"/>
  <c r="AG16" i="1"/>
  <c r="AH16" i="1"/>
  <c r="AI16" i="1"/>
  <c r="AJ16" i="1"/>
  <c r="AK16" i="1"/>
  <c r="AL16" i="1"/>
  <c r="AM16" i="1"/>
  <c r="AN16" i="1"/>
  <c r="AC17" i="1"/>
  <c r="AD17" i="1"/>
  <c r="AE17" i="1"/>
  <c r="AF17" i="1"/>
  <c r="AG17" i="1"/>
  <c r="AH17" i="1"/>
  <c r="AI17" i="1"/>
  <c r="AJ17" i="1"/>
  <c r="AK17" i="1"/>
  <c r="AL17" i="1"/>
  <c r="AM17" i="1"/>
  <c r="AN17" i="1"/>
  <c r="AC18" i="1"/>
  <c r="AD18" i="1"/>
  <c r="AE18" i="1"/>
  <c r="AF18" i="1"/>
  <c r="AG18" i="1"/>
  <c r="AH18" i="1"/>
  <c r="AI18" i="1"/>
  <c r="AJ18" i="1"/>
  <c r="AK18" i="1"/>
  <c r="AL18" i="1"/>
  <c r="AM18" i="1"/>
  <c r="AN18" i="1"/>
  <c r="AC19" i="1"/>
  <c r="AD19" i="1"/>
  <c r="AE19" i="1"/>
  <c r="AF19" i="1"/>
  <c r="AG19" i="1"/>
  <c r="AH19" i="1"/>
  <c r="AI19" i="1"/>
  <c r="AJ19" i="1"/>
  <c r="AK19" i="1"/>
  <c r="AL19" i="1"/>
  <c r="AM19" i="1"/>
  <c r="AN19" i="1"/>
  <c r="AC21" i="1"/>
  <c r="AD21" i="1"/>
  <c r="AE21" i="1"/>
  <c r="AF21" i="1"/>
  <c r="AG21" i="1"/>
  <c r="AH21" i="1"/>
  <c r="AI21" i="1"/>
  <c r="AJ21" i="1"/>
  <c r="AK21" i="1"/>
  <c r="AL21" i="1"/>
  <c r="AM21" i="1"/>
  <c r="AN21" i="1"/>
  <c r="AC22" i="1"/>
  <c r="AD22" i="1"/>
  <c r="AE22" i="1"/>
  <c r="AF22" i="1"/>
  <c r="AG22" i="1"/>
  <c r="AH22" i="1"/>
  <c r="AI22" i="1"/>
  <c r="AJ22" i="1"/>
  <c r="AK22" i="1"/>
  <c r="AL22" i="1"/>
  <c r="AM22" i="1"/>
  <c r="AN22" i="1"/>
  <c r="AC23" i="1"/>
  <c r="AD23" i="1"/>
  <c r="AE23" i="1"/>
  <c r="AF23" i="1"/>
  <c r="AG23" i="1"/>
  <c r="AH23" i="1"/>
  <c r="AI23" i="1"/>
  <c r="AJ23" i="1"/>
  <c r="AK23" i="1"/>
  <c r="AL23" i="1"/>
  <c r="AM23" i="1"/>
  <c r="AN23" i="1"/>
  <c r="AC24" i="1"/>
  <c r="AD24" i="1"/>
  <c r="AE24" i="1"/>
  <c r="AF24" i="1"/>
  <c r="AG24" i="1"/>
  <c r="AH24" i="1"/>
  <c r="AI24" i="1"/>
  <c r="AJ24" i="1"/>
  <c r="AK24" i="1"/>
  <c r="AL24" i="1"/>
  <c r="AM24" i="1"/>
  <c r="AN24" i="1"/>
  <c r="AC25" i="1"/>
  <c r="AD25" i="1"/>
  <c r="AE25" i="1"/>
  <c r="AF25" i="1"/>
  <c r="AG25" i="1"/>
  <c r="AH25" i="1"/>
  <c r="AI25" i="1"/>
  <c r="AJ25" i="1"/>
  <c r="AK25" i="1"/>
  <c r="AL25" i="1"/>
  <c r="AM25" i="1"/>
  <c r="AN25" i="1"/>
  <c r="AC27" i="1"/>
  <c r="AD27" i="1"/>
  <c r="AE27" i="1"/>
  <c r="AF27" i="1"/>
  <c r="AG27" i="1"/>
  <c r="AH27" i="1"/>
  <c r="AI27" i="1"/>
  <c r="AJ27" i="1"/>
  <c r="AK27" i="1"/>
  <c r="AL27" i="1"/>
  <c r="AM27" i="1"/>
  <c r="AN27" i="1"/>
  <c r="AK22" i="7" l="1"/>
  <c r="AH74" i="7"/>
  <c r="AH97" i="7"/>
  <c r="AH48" i="7"/>
  <c r="AE19" i="7"/>
  <c r="AH47" i="7"/>
  <c r="AE74" i="7"/>
  <c r="AK84" i="7"/>
  <c r="AK80" i="7"/>
  <c r="AK103" i="7"/>
  <c r="AK99" i="7"/>
  <c r="AK95" i="7"/>
  <c r="AK25" i="7"/>
  <c r="AK38" i="7"/>
  <c r="AE48" i="7"/>
  <c r="AK71" i="7"/>
  <c r="AK67" i="7"/>
  <c r="AK90" i="7"/>
  <c r="AN86" i="7"/>
  <c r="AH85" i="7"/>
  <c r="AH81" i="7"/>
  <c r="AH104" i="7"/>
  <c r="AH100" i="7"/>
  <c r="AH96" i="7"/>
  <c r="AN84" i="7"/>
  <c r="AN80" i="7"/>
  <c r="AH89" i="7"/>
  <c r="AE102" i="7"/>
  <c r="AH23" i="7"/>
  <c r="AK36" i="7"/>
  <c r="AK47" i="7"/>
  <c r="AK88" i="7"/>
  <c r="AH105" i="7"/>
  <c r="AE11" i="7"/>
  <c r="AH73" i="7"/>
  <c r="AN90" i="7"/>
  <c r="AE107" i="7"/>
  <c r="AK16" i="7"/>
  <c r="AN37" i="7"/>
  <c r="AE22" i="7"/>
  <c r="AH20" i="7"/>
  <c r="AK19" i="7"/>
  <c r="AN39" i="7"/>
  <c r="AH51" i="7"/>
  <c r="AH46" i="7"/>
  <c r="AH71" i="7"/>
  <c r="AH67" i="7"/>
  <c r="AK86" i="7"/>
  <c r="AE104" i="7"/>
  <c r="AE100" i="7"/>
  <c r="AE25" i="7"/>
  <c r="AH70" i="7"/>
  <c r="AH101" i="7"/>
  <c r="AH69" i="7"/>
  <c r="AE98" i="7"/>
  <c r="AH18" i="7"/>
  <c r="AE70" i="7"/>
  <c r="AK40" i="7"/>
  <c r="AH45" i="7"/>
  <c r="AE72" i="7"/>
  <c r="AE68" i="7"/>
  <c r="AE67" i="7"/>
  <c r="AN88" i="7"/>
  <c r="AH87" i="7"/>
  <c r="AE84" i="7"/>
  <c r="AK82" i="7"/>
  <c r="AE80" i="7"/>
  <c r="AK105" i="7"/>
  <c r="AK101" i="7"/>
  <c r="AK97" i="7"/>
  <c r="AG10" i="7"/>
  <c r="AF10" i="7"/>
  <c r="AH10" i="7" s="1"/>
  <c r="AD10" i="7"/>
  <c r="AC10" i="7"/>
  <c r="AE10" i="7" s="1"/>
  <c r="AG35" i="7"/>
  <c r="AF35" i="7"/>
  <c r="AD35" i="7"/>
  <c r="AC35" i="7"/>
  <c r="AG44" i="7"/>
  <c r="AF44" i="7"/>
  <c r="AD44" i="7"/>
  <c r="AC44" i="7"/>
  <c r="AG94" i="7"/>
  <c r="AF94" i="7"/>
  <c r="AD94" i="7"/>
  <c r="AC94" i="7"/>
  <c r="AE94" i="7" s="1"/>
  <c r="AG79" i="7"/>
  <c r="AF79" i="7"/>
  <c r="AD79" i="7"/>
  <c r="AC79" i="7"/>
  <c r="AG66" i="7"/>
  <c r="AF66" i="7"/>
  <c r="AG65" i="7"/>
  <c r="AF65" i="7"/>
  <c r="AH65" i="7" s="1"/>
  <c r="AG64" i="7"/>
  <c r="AF64" i="7"/>
  <c r="AG63" i="7"/>
  <c r="AF63" i="7"/>
  <c r="AH63" i="7" s="1"/>
  <c r="AE64" i="7"/>
  <c r="AE65" i="7"/>
  <c r="AC66" i="7"/>
  <c r="AD66" i="7"/>
  <c r="AE63" i="7"/>
  <c r="AH9" i="1"/>
  <c r="AG9" i="1"/>
  <c r="AF9" i="1"/>
  <c r="AE9" i="1"/>
  <c r="AD9" i="1"/>
  <c r="AC9" i="1"/>
  <c r="S9" i="1"/>
  <c r="T9" i="1"/>
  <c r="U9" i="1"/>
  <c r="S10" i="1"/>
  <c r="T10" i="1"/>
  <c r="U10" i="1"/>
  <c r="S11" i="1"/>
  <c r="T11" i="1"/>
  <c r="U11" i="1"/>
  <c r="S12" i="1"/>
  <c r="T12" i="1"/>
  <c r="U12" i="1"/>
  <c r="S13" i="1"/>
  <c r="T13" i="1"/>
  <c r="U13" i="1"/>
  <c r="S15" i="1"/>
  <c r="T15" i="1"/>
  <c r="U15" i="1"/>
  <c r="S16" i="1"/>
  <c r="T16" i="1"/>
  <c r="U16" i="1"/>
  <c r="S17" i="1"/>
  <c r="T17" i="1"/>
  <c r="U17" i="1"/>
  <c r="S18" i="1"/>
  <c r="T18" i="1"/>
  <c r="U18" i="1"/>
  <c r="S19" i="1"/>
  <c r="T19" i="1"/>
  <c r="U19" i="1"/>
  <c r="S21" i="1"/>
  <c r="T21" i="1"/>
  <c r="U21" i="1"/>
  <c r="S22" i="1"/>
  <c r="T22" i="1"/>
  <c r="U22" i="1"/>
  <c r="S23" i="1"/>
  <c r="T23" i="1"/>
  <c r="U23" i="1"/>
  <c r="S24" i="1"/>
  <c r="T24" i="1"/>
  <c r="U24" i="1"/>
  <c r="S25" i="1"/>
  <c r="T25" i="1"/>
  <c r="U25" i="1"/>
  <c r="S27" i="1"/>
  <c r="T27" i="1"/>
  <c r="U27" i="1"/>
  <c r="AH64" i="7" l="1"/>
  <c r="AH94" i="7"/>
  <c r="AE79" i="7"/>
  <c r="AE44" i="7"/>
  <c r="AH35" i="7"/>
  <c r="AE66" i="7"/>
  <c r="AH44" i="7"/>
  <c r="AH79" i="7"/>
  <c r="AH66" i="7"/>
  <c r="AE35" i="7"/>
  <c r="K26" i="6"/>
  <c r="L26" i="6"/>
  <c r="K27" i="6"/>
  <c r="L27" i="6"/>
  <c r="K29" i="6"/>
  <c r="L29" i="6"/>
  <c r="J29" i="6"/>
  <c r="J27" i="6"/>
  <c r="J26" i="6"/>
  <c r="L16" i="6"/>
  <c r="K16" i="6"/>
  <c r="J16" i="6"/>
  <c r="J12" i="6"/>
  <c r="K12" i="6"/>
  <c r="L12" i="6"/>
  <c r="J13" i="6"/>
  <c r="K13" i="6"/>
  <c r="L13" i="6"/>
  <c r="J14" i="6"/>
  <c r="K14" i="6"/>
  <c r="L14" i="6"/>
  <c r="L11" i="6"/>
  <c r="K11" i="6"/>
  <c r="J11" i="6"/>
  <c r="O16" i="6"/>
  <c r="N16" i="6"/>
  <c r="M16" i="6"/>
  <c r="N29" i="6"/>
  <c r="O29" i="6"/>
  <c r="M29" i="6"/>
  <c r="N27" i="6"/>
  <c r="O27" i="6"/>
  <c r="M27" i="6"/>
  <c r="N26" i="6"/>
  <c r="O26" i="6"/>
  <c r="M26" i="6"/>
  <c r="M12" i="6"/>
  <c r="N12" i="6"/>
  <c r="O12" i="6"/>
  <c r="M13" i="6"/>
  <c r="N13" i="6"/>
  <c r="O13" i="6"/>
  <c r="M14" i="6"/>
  <c r="N14" i="6"/>
  <c r="O14" i="6"/>
  <c r="O11" i="6"/>
  <c r="N11" i="6"/>
  <c r="M11" i="6"/>
  <c r="AL79" i="7" l="1"/>
  <c r="AM79" i="7"/>
  <c r="AA96" i="7"/>
  <c r="AA99" i="7"/>
  <c r="AA100" i="7"/>
  <c r="AA103" i="7"/>
  <c r="AA104" i="7"/>
  <c r="Y95" i="7"/>
  <c r="Y103" i="7"/>
  <c r="Y101" i="7"/>
  <c r="Z94" i="7"/>
  <c r="Z81" i="7"/>
  <c r="AA81" i="7"/>
  <c r="Y84" i="7"/>
  <c r="AA86" i="7"/>
  <c r="Y87" i="7"/>
  <c r="Y89" i="7"/>
  <c r="AA89" i="7"/>
  <c r="Y83" i="7"/>
  <c r="Y90" i="7"/>
  <c r="AA84" i="7"/>
  <c r="Z87" i="7"/>
  <c r="Z89" i="7"/>
  <c r="Y86" i="7"/>
  <c r="AA64" i="7"/>
  <c r="AA65" i="7"/>
  <c r="AA66" i="7"/>
  <c r="AA67" i="7"/>
  <c r="AA69" i="7"/>
  <c r="AA70" i="7"/>
  <c r="AA71" i="7"/>
  <c r="AA72" i="7"/>
  <c r="AA73" i="7"/>
  <c r="AA74" i="7"/>
  <c r="Y67" i="7"/>
  <c r="AA63" i="7"/>
  <c r="AI94" i="7"/>
  <c r="AI65" i="7"/>
  <c r="AJ65" i="7"/>
  <c r="AI35" i="7"/>
  <c r="AA51" i="7"/>
  <c r="AA45" i="7"/>
  <c r="AA46" i="7"/>
  <c r="AA49" i="7"/>
  <c r="AA36" i="7"/>
  <c r="Z36" i="7"/>
  <c r="AA37" i="7"/>
  <c r="AA38" i="7"/>
  <c r="AA44" i="7"/>
  <c r="AM44" i="7"/>
  <c r="AL44" i="7"/>
  <c r="AN44" i="7" s="1"/>
  <c r="AA35" i="7"/>
  <c r="Z35" i="7"/>
  <c r="AA25" i="7"/>
  <c r="AA23" i="7"/>
  <c r="AA22" i="7"/>
  <c r="AA20" i="7"/>
  <c r="AA18" i="7"/>
  <c r="Z19" i="7"/>
  <c r="Y18" i="7"/>
  <c r="AA16" i="7"/>
  <c r="AA15" i="7"/>
  <c r="AA14" i="7"/>
  <c r="AA12" i="7"/>
  <c r="Y12" i="7"/>
  <c r="Z11" i="7"/>
  <c r="AA11" i="7"/>
  <c r="AM10" i="7"/>
  <c r="AL10" i="7"/>
  <c r="AN10" i="7" s="1"/>
  <c r="AJ10" i="7"/>
  <c r="AI10" i="7"/>
  <c r="AK10" i="7" s="1"/>
  <c r="Z103" i="7"/>
  <c r="AA95" i="7"/>
  <c r="Z95" i="7"/>
  <c r="AA90" i="7"/>
  <c r="Z90" i="7"/>
  <c r="AA88" i="7"/>
  <c r="Z88" i="7"/>
  <c r="Y88" i="7"/>
  <c r="AA87" i="7"/>
  <c r="Z86" i="7"/>
  <c r="AA85" i="7"/>
  <c r="Z85" i="7"/>
  <c r="Z83" i="7"/>
  <c r="AA82" i="7"/>
  <c r="Y81" i="7"/>
  <c r="AA80" i="7"/>
  <c r="Z80" i="7"/>
  <c r="Y80" i="7"/>
  <c r="AA79" i="7"/>
  <c r="Z79" i="7"/>
  <c r="Y79" i="7"/>
  <c r="Y73" i="7"/>
  <c r="Y49" i="7"/>
  <c r="AA47" i="7"/>
  <c r="Y46" i="7"/>
  <c r="Z37" i="7"/>
  <c r="Y37" i="7"/>
  <c r="Y25" i="7"/>
  <c r="Z22" i="7"/>
  <c r="Y22" i="7"/>
  <c r="AA19" i="7"/>
  <c r="AA10" i="7"/>
  <c r="W15" i="1" l="1"/>
  <c r="Y27" i="1"/>
  <c r="V9" i="1"/>
  <c r="AI9" i="1"/>
  <c r="X15" i="1"/>
  <c r="Z27" i="1"/>
  <c r="AN9" i="1"/>
  <c r="AA9" i="1"/>
  <c r="Z19" i="1"/>
  <c r="AA16" i="1"/>
  <c r="AA27" i="1"/>
  <c r="AK9" i="1"/>
  <c r="X9" i="1"/>
  <c r="W11" i="1"/>
  <c r="AA13" i="1"/>
  <c r="Y11" i="1"/>
  <c r="Z15" i="1"/>
  <c r="X17" i="1"/>
  <c r="Y19" i="1"/>
  <c r="Z16" i="1"/>
  <c r="W12" i="1"/>
  <c r="V16" i="1"/>
  <c r="AA11" i="1"/>
  <c r="Y17" i="1"/>
  <c r="Y15" i="1"/>
  <c r="Z13" i="1"/>
  <c r="W17" i="1"/>
  <c r="Y16" i="1"/>
  <c r="W13" i="1"/>
  <c r="X10" i="1"/>
  <c r="Y13" i="1"/>
  <c r="Z10" i="1"/>
  <c r="X19" i="1"/>
  <c r="V17" i="1"/>
  <c r="Z18" i="1"/>
  <c r="V27" i="1"/>
  <c r="Y9" i="1"/>
  <c r="AL9" i="1"/>
  <c r="X18" i="1"/>
  <c r="V12" i="1"/>
  <c r="W18" i="1"/>
  <c r="W9" i="1"/>
  <c r="AJ9" i="1"/>
  <c r="Z11" i="1"/>
  <c r="X13" i="1"/>
  <c r="AA15" i="1"/>
  <c r="W10" i="1"/>
  <c r="X16" i="1"/>
  <c r="W27" i="1"/>
  <c r="Y12" i="1"/>
  <c r="Z17" i="1"/>
  <c r="AM9" i="1"/>
  <c r="Z9" i="1"/>
  <c r="AA19" i="1"/>
  <c r="X11" i="1"/>
  <c r="V18" i="1"/>
  <c r="V11" i="1"/>
  <c r="AA10" i="1"/>
  <c r="AA18" i="1"/>
  <c r="V13" i="1"/>
  <c r="AA12" i="1"/>
  <c r="Y10" i="1"/>
  <c r="W19" i="1"/>
  <c r="Y18" i="1"/>
  <c r="X12" i="1"/>
  <c r="V10" i="1"/>
  <c r="Z12" i="1"/>
  <c r="V15" i="1"/>
  <c r="V19" i="1"/>
  <c r="W16" i="1"/>
  <c r="AA17" i="1"/>
  <c r="X27" i="1"/>
  <c r="Z72" i="7"/>
  <c r="AI44" i="7"/>
  <c r="AK65" i="7"/>
  <c r="AJ79" i="7"/>
  <c r="AM63" i="7"/>
  <c r="AL64" i="7"/>
  <c r="AJ66" i="7"/>
  <c r="AM64" i="7"/>
  <c r="AN79" i="7"/>
  <c r="Z14" i="7"/>
  <c r="AI66" i="7"/>
  <c r="AJ35" i="7"/>
  <c r="AK35" i="7" s="1"/>
  <c r="AL63" i="7"/>
  <c r="AJ64" i="7"/>
  <c r="AI63" i="7"/>
  <c r="AI64" i="7"/>
  <c r="AJ94" i="7"/>
  <c r="AK94" i="7" s="1"/>
  <c r="AJ44" i="7"/>
  <c r="AK44" i="7" s="1"/>
  <c r="AJ63" i="7"/>
  <c r="AI79" i="7"/>
  <c r="AK79" i="7" s="1"/>
  <c r="Y102" i="7"/>
  <c r="Y74" i="7"/>
  <c r="AL66" i="7"/>
  <c r="Z97" i="7"/>
  <c r="Z96" i="7"/>
  <c r="Y23" i="7"/>
  <c r="Z70" i="7"/>
  <c r="AL65" i="7"/>
  <c r="Y96" i="7"/>
  <c r="Z23" i="7"/>
  <c r="Y72" i="7"/>
  <c r="Z16" i="7"/>
  <c r="AM66" i="7"/>
  <c r="Y98" i="7"/>
  <c r="Z40" i="7"/>
  <c r="Z71" i="7"/>
  <c r="Z101" i="7"/>
  <c r="Y44" i="7"/>
  <c r="Z44" i="7"/>
  <c r="Z25" i="7"/>
  <c r="Z49" i="7"/>
  <c r="AM65" i="7"/>
  <c r="Y45" i="7"/>
  <c r="AL35" i="7"/>
  <c r="Y66" i="7"/>
  <c r="AL94" i="7"/>
  <c r="Z99" i="7"/>
  <c r="Z107" i="7"/>
  <c r="Z105" i="7"/>
  <c r="Y14" i="7"/>
  <c r="Z104" i="7"/>
  <c r="Y64" i="7"/>
  <c r="Y51" i="7"/>
  <c r="Z69" i="7"/>
  <c r="AM35" i="7"/>
  <c r="Y47" i="7"/>
  <c r="Z46" i="7"/>
  <c r="AM94" i="7"/>
  <c r="Y99" i="7"/>
  <c r="AA97" i="7"/>
  <c r="AA102" i="7"/>
  <c r="Z98" i="7"/>
  <c r="Z102" i="7"/>
  <c r="Z65" i="7"/>
  <c r="Z74" i="7"/>
  <c r="Z63" i="7"/>
  <c r="Z47" i="7"/>
  <c r="Z12" i="7"/>
  <c r="Z18" i="7"/>
  <c r="Z38" i="7"/>
  <c r="AA94" i="7"/>
  <c r="Y11" i="7"/>
  <c r="Y97" i="7"/>
  <c r="Y107" i="7"/>
  <c r="Y104" i="7"/>
  <c r="Z100" i="7"/>
  <c r="Y20" i="7"/>
  <c r="Y10" i="7"/>
  <c r="AA40" i="7"/>
  <c r="Y16" i="7"/>
  <c r="Y70" i="7"/>
  <c r="Z67" i="7"/>
  <c r="Y94" i="7"/>
  <c r="AA101" i="7"/>
  <c r="V107" i="7"/>
  <c r="Z73" i="7"/>
  <c r="Y68" i="7"/>
  <c r="Z51" i="7"/>
  <c r="Z15" i="7"/>
  <c r="Y38" i="7"/>
  <c r="Y65" i="7"/>
  <c r="Y63" i="7"/>
  <c r="Z10" i="7"/>
  <c r="Y105" i="7"/>
  <c r="Z20" i="7"/>
  <c r="Z45" i="7"/>
  <c r="Y15" i="7"/>
  <c r="Y40" i="7"/>
  <c r="Z66" i="7"/>
  <c r="Z64" i="7"/>
  <c r="Y19" i="7"/>
  <c r="AA98" i="7"/>
  <c r="Y71" i="7"/>
  <c r="Z68" i="7"/>
  <c r="AA105" i="7"/>
  <c r="Y100" i="7"/>
  <c r="AA83" i="7"/>
  <c r="Z84" i="7"/>
  <c r="Y82" i="7"/>
  <c r="Z82" i="7"/>
  <c r="Y85" i="7"/>
  <c r="AA68" i="7"/>
  <c r="Y69" i="7"/>
  <c r="Y36" i="7"/>
  <c r="Y35" i="7"/>
  <c r="V16" i="7"/>
  <c r="X10" i="7"/>
  <c r="W10" i="7"/>
  <c r="V10" i="7"/>
  <c r="S10" i="7"/>
  <c r="X107" i="7"/>
  <c r="X105" i="7"/>
  <c r="W105" i="7"/>
  <c r="V105" i="7"/>
  <c r="X104" i="7"/>
  <c r="W104" i="7"/>
  <c r="V104" i="7"/>
  <c r="X103" i="7"/>
  <c r="W103" i="7"/>
  <c r="V103" i="7"/>
  <c r="X102" i="7"/>
  <c r="W102" i="7"/>
  <c r="V102" i="7"/>
  <c r="X101" i="7"/>
  <c r="W101" i="7"/>
  <c r="V101" i="7"/>
  <c r="X100" i="7"/>
  <c r="W100" i="7"/>
  <c r="V100" i="7"/>
  <c r="X99" i="7"/>
  <c r="W99" i="7"/>
  <c r="V99" i="7"/>
  <c r="X98" i="7"/>
  <c r="W98" i="7"/>
  <c r="V98" i="7"/>
  <c r="X97" i="7"/>
  <c r="W97" i="7"/>
  <c r="V97" i="7"/>
  <c r="X96" i="7"/>
  <c r="W96" i="7"/>
  <c r="V96" i="7"/>
  <c r="X95" i="7"/>
  <c r="W95" i="7"/>
  <c r="V95" i="7"/>
  <c r="X94" i="7"/>
  <c r="W94" i="7"/>
  <c r="V94" i="7"/>
  <c r="X90" i="7"/>
  <c r="W90" i="7"/>
  <c r="V90" i="7"/>
  <c r="X89" i="7"/>
  <c r="W89" i="7"/>
  <c r="V89" i="7"/>
  <c r="X88" i="7"/>
  <c r="W88" i="7"/>
  <c r="V88" i="7"/>
  <c r="X87" i="7"/>
  <c r="W87" i="7"/>
  <c r="V87" i="7"/>
  <c r="X86" i="7"/>
  <c r="W86" i="7"/>
  <c r="V86" i="7"/>
  <c r="X85" i="7"/>
  <c r="W85" i="7"/>
  <c r="V85" i="7"/>
  <c r="X84" i="7"/>
  <c r="W84" i="7"/>
  <c r="V84" i="7"/>
  <c r="X83" i="7"/>
  <c r="W83" i="7"/>
  <c r="V83" i="7"/>
  <c r="X82" i="7"/>
  <c r="W82" i="7"/>
  <c r="V82" i="7"/>
  <c r="X81" i="7"/>
  <c r="W81" i="7"/>
  <c r="V81" i="7"/>
  <c r="X80" i="7"/>
  <c r="W80" i="7"/>
  <c r="V80" i="7"/>
  <c r="X79" i="7"/>
  <c r="W79" i="7"/>
  <c r="V79" i="7"/>
  <c r="X74" i="7"/>
  <c r="W74" i="7"/>
  <c r="V74" i="7"/>
  <c r="X73" i="7"/>
  <c r="W73" i="7"/>
  <c r="V73" i="7"/>
  <c r="X72" i="7"/>
  <c r="W72" i="7"/>
  <c r="V72" i="7"/>
  <c r="X71" i="7"/>
  <c r="W71" i="7"/>
  <c r="V71" i="7"/>
  <c r="X70" i="7"/>
  <c r="W70" i="7"/>
  <c r="V70" i="7"/>
  <c r="X69" i="7"/>
  <c r="W69" i="7"/>
  <c r="V69" i="7"/>
  <c r="X68" i="7"/>
  <c r="W68" i="7"/>
  <c r="V68" i="7"/>
  <c r="X67" i="7"/>
  <c r="W67" i="7"/>
  <c r="V67" i="7"/>
  <c r="X66" i="7"/>
  <c r="W66" i="7"/>
  <c r="V66" i="7"/>
  <c r="X65" i="7"/>
  <c r="W65" i="7"/>
  <c r="V65" i="7"/>
  <c r="X64" i="7"/>
  <c r="W64" i="7"/>
  <c r="V64" i="7"/>
  <c r="X63" i="7"/>
  <c r="W63" i="7"/>
  <c r="V63" i="7"/>
  <c r="X51" i="7"/>
  <c r="W51" i="7"/>
  <c r="V51" i="7"/>
  <c r="X49" i="7"/>
  <c r="W49" i="7"/>
  <c r="V49" i="7"/>
  <c r="X47" i="7"/>
  <c r="W47" i="7"/>
  <c r="V47" i="7"/>
  <c r="X46" i="7"/>
  <c r="W46" i="7"/>
  <c r="V46" i="7"/>
  <c r="X45" i="7"/>
  <c r="W45" i="7"/>
  <c r="V45" i="7"/>
  <c r="X44" i="7"/>
  <c r="W44" i="7"/>
  <c r="V44" i="7"/>
  <c r="X40" i="7"/>
  <c r="W40" i="7"/>
  <c r="V40" i="7"/>
  <c r="X38" i="7"/>
  <c r="W38" i="7"/>
  <c r="V38" i="7"/>
  <c r="X37" i="7"/>
  <c r="W37" i="7"/>
  <c r="V37" i="7"/>
  <c r="X36" i="7"/>
  <c r="W36" i="7"/>
  <c r="V36" i="7"/>
  <c r="X35" i="7"/>
  <c r="W35" i="7"/>
  <c r="V35" i="7"/>
  <c r="X25" i="7"/>
  <c r="W25" i="7"/>
  <c r="V25" i="7"/>
  <c r="X23" i="7"/>
  <c r="W23" i="7"/>
  <c r="V23" i="7"/>
  <c r="X22" i="7"/>
  <c r="W22" i="7"/>
  <c r="V22" i="7"/>
  <c r="X20" i="7"/>
  <c r="W20" i="7"/>
  <c r="V20" i="7"/>
  <c r="X19" i="7"/>
  <c r="W19" i="7"/>
  <c r="V19" i="7"/>
  <c r="X18" i="7"/>
  <c r="W18" i="7"/>
  <c r="V18" i="7"/>
  <c r="X16" i="7"/>
  <c r="W16" i="7"/>
  <c r="X15" i="7"/>
  <c r="W15" i="7"/>
  <c r="V15" i="7"/>
  <c r="X14" i="7"/>
  <c r="W14" i="7"/>
  <c r="V14" i="7"/>
  <c r="X12" i="7"/>
  <c r="W12" i="7"/>
  <c r="V12" i="7"/>
  <c r="X11" i="7"/>
  <c r="W11" i="7"/>
  <c r="V11" i="7"/>
  <c r="AK64" i="7" l="1"/>
  <c r="AN64" i="7"/>
  <c r="AK66" i="7"/>
  <c r="X24" i="1"/>
  <c r="Y21" i="1"/>
  <c r="Z25" i="1"/>
  <c r="V24" i="1"/>
  <c r="AA25" i="1"/>
  <c r="V21" i="1"/>
  <c r="Y22" i="1"/>
  <c r="Z21" i="1"/>
  <c r="V23" i="1"/>
  <c r="AA23" i="1"/>
  <c r="W22" i="1"/>
  <c r="Y23" i="1"/>
  <c r="Y24" i="1"/>
  <c r="V22" i="1"/>
  <c r="AA24" i="1"/>
  <c r="AA21" i="1"/>
  <c r="X25" i="1"/>
  <c r="AA22" i="1"/>
  <c r="W24" i="1"/>
  <c r="X22" i="1"/>
  <c r="V25" i="1"/>
  <c r="Y25" i="1"/>
  <c r="Z22" i="1"/>
  <c r="Z24" i="1"/>
  <c r="X21" i="1"/>
  <c r="Z23" i="1"/>
  <c r="W25" i="1"/>
  <c r="W21" i="1"/>
  <c r="W23" i="1"/>
  <c r="X23" i="1"/>
  <c r="W107" i="7"/>
  <c r="AN65" i="7"/>
  <c r="AN63" i="7"/>
  <c r="AN35" i="7"/>
  <c r="AN66" i="7"/>
  <c r="AK63" i="7"/>
  <c r="AN94" i="7"/>
  <c r="AA107" i="7"/>
  <c r="P38" i="7"/>
  <c r="Q38" i="7"/>
  <c r="R38" i="7"/>
  <c r="S38" i="7"/>
  <c r="T38" i="7"/>
  <c r="U38" i="7"/>
  <c r="P39" i="7"/>
  <c r="Q39" i="7"/>
  <c r="R39" i="7"/>
  <c r="Q107" i="7" l="1"/>
  <c r="R107" i="7"/>
  <c r="S107" i="7"/>
  <c r="T107" i="7"/>
  <c r="U107" i="7"/>
  <c r="P107" i="7"/>
  <c r="P66" i="7" l="1"/>
  <c r="Q66" i="7"/>
  <c r="P67" i="7"/>
  <c r="Q67" i="7"/>
  <c r="P68" i="7"/>
  <c r="Q68" i="7"/>
  <c r="P69" i="7"/>
  <c r="Q69" i="7"/>
  <c r="P70" i="7"/>
  <c r="Q70" i="7"/>
  <c r="P71" i="7"/>
  <c r="Q71" i="7"/>
  <c r="P72" i="7"/>
  <c r="Q72" i="7"/>
  <c r="P73" i="7"/>
  <c r="Q73" i="7"/>
  <c r="U105" i="7"/>
  <c r="T105" i="7"/>
  <c r="S105" i="7"/>
  <c r="R105" i="7"/>
  <c r="Q105" i="7"/>
  <c r="P105" i="7"/>
  <c r="U104" i="7"/>
  <c r="T104" i="7"/>
  <c r="S104" i="7"/>
  <c r="R104" i="7"/>
  <c r="Q104" i="7"/>
  <c r="P104" i="7"/>
  <c r="U103" i="7"/>
  <c r="T103" i="7"/>
  <c r="S103" i="7"/>
  <c r="R103" i="7"/>
  <c r="Q103" i="7"/>
  <c r="P103" i="7"/>
  <c r="U102" i="7"/>
  <c r="T102" i="7"/>
  <c r="S102" i="7"/>
  <c r="R102" i="7"/>
  <c r="Q102" i="7"/>
  <c r="P102" i="7"/>
  <c r="U101" i="7"/>
  <c r="T101" i="7"/>
  <c r="S101" i="7"/>
  <c r="R101" i="7"/>
  <c r="Q101" i="7"/>
  <c r="P101" i="7"/>
  <c r="U100" i="7"/>
  <c r="T100" i="7"/>
  <c r="S100" i="7"/>
  <c r="R100" i="7"/>
  <c r="Q100" i="7"/>
  <c r="P100" i="7"/>
  <c r="U99" i="7"/>
  <c r="T99" i="7"/>
  <c r="S99" i="7"/>
  <c r="R99" i="7"/>
  <c r="Q99" i="7"/>
  <c r="P99" i="7"/>
  <c r="U98" i="7"/>
  <c r="T98" i="7"/>
  <c r="S98" i="7"/>
  <c r="R98" i="7"/>
  <c r="Q98" i="7"/>
  <c r="P98" i="7"/>
  <c r="U97" i="7"/>
  <c r="T97" i="7"/>
  <c r="S97" i="7"/>
  <c r="R97" i="7"/>
  <c r="Q97" i="7"/>
  <c r="P97" i="7"/>
  <c r="U96" i="7"/>
  <c r="T96" i="7"/>
  <c r="S96" i="7"/>
  <c r="R96" i="7"/>
  <c r="Q96" i="7"/>
  <c r="P96" i="7"/>
  <c r="U95" i="7"/>
  <c r="T95" i="7"/>
  <c r="S95" i="7"/>
  <c r="R95" i="7"/>
  <c r="Q95" i="7"/>
  <c r="P95" i="7"/>
  <c r="U94" i="7"/>
  <c r="T94" i="7"/>
  <c r="S94" i="7"/>
  <c r="R94" i="7"/>
  <c r="Q94" i="7"/>
  <c r="P94" i="7"/>
  <c r="U90" i="7"/>
  <c r="T90" i="7"/>
  <c r="S90" i="7"/>
  <c r="R90" i="7"/>
  <c r="Q90" i="7"/>
  <c r="P90" i="7"/>
  <c r="U89" i="7"/>
  <c r="T89" i="7"/>
  <c r="S89" i="7"/>
  <c r="R89" i="7"/>
  <c r="Q89" i="7"/>
  <c r="P89" i="7"/>
  <c r="U88" i="7"/>
  <c r="T88" i="7"/>
  <c r="S88" i="7"/>
  <c r="R88" i="7"/>
  <c r="Q88" i="7"/>
  <c r="P88" i="7"/>
  <c r="U87" i="7"/>
  <c r="T87" i="7"/>
  <c r="S87" i="7"/>
  <c r="R87" i="7"/>
  <c r="Q87" i="7"/>
  <c r="P87" i="7"/>
  <c r="U86" i="7"/>
  <c r="T86" i="7"/>
  <c r="S86" i="7"/>
  <c r="R86" i="7"/>
  <c r="Q86" i="7"/>
  <c r="P86" i="7"/>
  <c r="U85" i="7"/>
  <c r="T85" i="7"/>
  <c r="S85" i="7"/>
  <c r="R85" i="7"/>
  <c r="Q85" i="7"/>
  <c r="P85" i="7"/>
  <c r="U84" i="7"/>
  <c r="T84" i="7"/>
  <c r="S84" i="7"/>
  <c r="R84" i="7"/>
  <c r="Q84" i="7"/>
  <c r="P84" i="7"/>
  <c r="U83" i="7"/>
  <c r="T83" i="7"/>
  <c r="S83" i="7"/>
  <c r="R83" i="7"/>
  <c r="Q83" i="7"/>
  <c r="P83" i="7"/>
  <c r="U82" i="7"/>
  <c r="T82" i="7"/>
  <c r="S82" i="7"/>
  <c r="R82" i="7"/>
  <c r="Q82" i="7"/>
  <c r="P82" i="7"/>
  <c r="U81" i="7"/>
  <c r="T81" i="7"/>
  <c r="S81" i="7"/>
  <c r="R81" i="7"/>
  <c r="Q81" i="7"/>
  <c r="P81" i="7"/>
  <c r="U80" i="7"/>
  <c r="T80" i="7"/>
  <c r="S80" i="7"/>
  <c r="R80" i="7"/>
  <c r="Q80" i="7"/>
  <c r="P80" i="7"/>
  <c r="U79" i="7"/>
  <c r="T79" i="7"/>
  <c r="S79" i="7"/>
  <c r="R79" i="7"/>
  <c r="Q79" i="7"/>
  <c r="P79" i="7"/>
  <c r="P64" i="7"/>
  <c r="Q64" i="7"/>
  <c r="R64" i="7"/>
  <c r="S64" i="7"/>
  <c r="T64" i="7"/>
  <c r="U64" i="7"/>
  <c r="P65" i="7"/>
  <c r="Q65" i="7"/>
  <c r="R65" i="7"/>
  <c r="S65" i="7"/>
  <c r="T65" i="7"/>
  <c r="U65" i="7"/>
  <c r="R66" i="7"/>
  <c r="S66" i="7"/>
  <c r="T66" i="7"/>
  <c r="U66" i="7"/>
  <c r="R67" i="7"/>
  <c r="S67" i="7"/>
  <c r="T67" i="7"/>
  <c r="U67" i="7"/>
  <c r="R68" i="7"/>
  <c r="S68" i="7"/>
  <c r="T68" i="7"/>
  <c r="U68" i="7"/>
  <c r="R69" i="7"/>
  <c r="S69" i="7"/>
  <c r="T69" i="7"/>
  <c r="U69" i="7"/>
  <c r="R70" i="7"/>
  <c r="S70" i="7"/>
  <c r="T70" i="7"/>
  <c r="U70" i="7"/>
  <c r="R71" i="7"/>
  <c r="S71" i="7"/>
  <c r="T71" i="7"/>
  <c r="U71" i="7"/>
  <c r="R72" i="7"/>
  <c r="S72" i="7"/>
  <c r="T72" i="7"/>
  <c r="U72" i="7"/>
  <c r="R73" i="7"/>
  <c r="S73" i="7"/>
  <c r="T73" i="7"/>
  <c r="U73" i="7"/>
  <c r="P74" i="7"/>
  <c r="Q74" i="7"/>
  <c r="R74" i="7"/>
  <c r="S74" i="7"/>
  <c r="T74" i="7"/>
  <c r="U74" i="7"/>
  <c r="Q63" i="7"/>
  <c r="R63" i="7"/>
  <c r="S63" i="7"/>
  <c r="T63" i="7"/>
  <c r="U63" i="7"/>
  <c r="P63" i="7"/>
  <c r="Q51" i="7"/>
  <c r="R51" i="7"/>
  <c r="S51" i="7"/>
  <c r="T51" i="7"/>
  <c r="U51" i="7"/>
  <c r="P51" i="7"/>
  <c r="P45" i="7"/>
  <c r="Q45" i="7"/>
  <c r="R45" i="7"/>
  <c r="S45" i="7"/>
  <c r="T45" i="7"/>
  <c r="U45" i="7"/>
  <c r="P46" i="7"/>
  <c r="Q46" i="7"/>
  <c r="R46" i="7"/>
  <c r="S46" i="7"/>
  <c r="T46" i="7"/>
  <c r="U46" i="7"/>
  <c r="P47" i="7"/>
  <c r="Q47" i="7"/>
  <c r="R47" i="7"/>
  <c r="S47" i="7"/>
  <c r="T47" i="7"/>
  <c r="U47" i="7"/>
  <c r="P48" i="7"/>
  <c r="Q48" i="7"/>
  <c r="R48" i="7"/>
  <c r="S49" i="7"/>
  <c r="T49" i="7"/>
  <c r="U49" i="7"/>
  <c r="Q44" i="7"/>
  <c r="R44" i="7"/>
  <c r="S44" i="7"/>
  <c r="T44" i="7"/>
  <c r="U44" i="7"/>
  <c r="P44" i="7"/>
  <c r="P36" i="7"/>
  <c r="Q36" i="7"/>
  <c r="R36" i="7"/>
  <c r="S36" i="7"/>
  <c r="T36" i="7"/>
  <c r="U36" i="7"/>
  <c r="P37" i="7"/>
  <c r="Q37" i="7"/>
  <c r="R37" i="7"/>
  <c r="S37" i="7"/>
  <c r="T37" i="7"/>
  <c r="U37" i="7"/>
  <c r="S40" i="7"/>
  <c r="T40" i="7"/>
  <c r="U40" i="7"/>
  <c r="Q35" i="7"/>
  <c r="R35" i="7"/>
  <c r="S35" i="7"/>
  <c r="T35" i="7"/>
  <c r="U35" i="7"/>
  <c r="P35" i="7"/>
  <c r="U23" i="7"/>
  <c r="U20" i="7"/>
  <c r="T20" i="7"/>
  <c r="S20" i="7"/>
  <c r="R20" i="7"/>
  <c r="Q20" i="7"/>
  <c r="P20" i="7"/>
  <c r="U19" i="7"/>
  <c r="T19" i="7"/>
  <c r="S19" i="7"/>
  <c r="R19" i="7"/>
  <c r="Q19" i="7"/>
  <c r="P19" i="7"/>
  <c r="U18" i="7"/>
  <c r="T18" i="7"/>
  <c r="S18" i="7"/>
  <c r="R18" i="7"/>
  <c r="Q18" i="7"/>
  <c r="P18" i="7"/>
  <c r="U16" i="7"/>
  <c r="T16" i="7"/>
  <c r="S16" i="7"/>
  <c r="R16" i="7"/>
  <c r="Q16" i="7"/>
  <c r="P16" i="7"/>
  <c r="U15" i="7"/>
  <c r="T15" i="7"/>
  <c r="S15" i="7"/>
  <c r="R15" i="7"/>
  <c r="Q15" i="7"/>
  <c r="P15" i="7"/>
  <c r="U14" i="7"/>
  <c r="T14" i="7"/>
  <c r="S14" i="7"/>
  <c r="R14" i="7"/>
  <c r="Q14" i="7"/>
  <c r="P14" i="7"/>
  <c r="P11" i="7"/>
  <c r="Q11" i="7"/>
  <c r="R11" i="7"/>
  <c r="S11" i="7"/>
  <c r="T11" i="7"/>
  <c r="U11" i="7"/>
  <c r="P12" i="7"/>
  <c r="Q12" i="7"/>
  <c r="R12" i="7"/>
  <c r="S12" i="7"/>
  <c r="T12" i="7"/>
  <c r="U12" i="7"/>
  <c r="Q10" i="7"/>
  <c r="R10" i="7"/>
  <c r="T10" i="7"/>
  <c r="U10" i="7"/>
  <c r="P10" i="7"/>
  <c r="P49" i="7" l="1"/>
  <c r="P23" i="7"/>
  <c r="Q49" i="7"/>
  <c r="P40" i="7"/>
  <c r="Q40" i="7"/>
  <c r="R49" i="7"/>
  <c r="R40" i="7"/>
  <c r="R25" i="7"/>
  <c r="R22" i="7"/>
  <c r="T23" i="7"/>
  <c r="U22" i="7"/>
  <c r="T22" i="7"/>
  <c r="S23" i="7"/>
  <c r="P22" i="7"/>
  <c r="S22" i="7"/>
  <c r="Q23" i="7"/>
  <c r="R23" i="7"/>
  <c r="Q22" i="7"/>
  <c r="Q25" i="7" l="1"/>
  <c r="P25" i="7"/>
  <c r="T25" i="7"/>
  <c r="U25" i="7"/>
  <c r="S25" i="7"/>
  <c r="P10" i="1" l="1"/>
  <c r="Q10" i="1"/>
  <c r="P11" i="1"/>
  <c r="Q11" i="1"/>
  <c r="P12" i="1"/>
  <c r="Q12" i="1"/>
  <c r="P13" i="1"/>
  <c r="Q13" i="1"/>
  <c r="P15" i="1"/>
  <c r="Q15" i="1"/>
  <c r="P16" i="1"/>
  <c r="Q16" i="1"/>
  <c r="P17" i="1"/>
  <c r="Q17" i="1"/>
  <c r="P18" i="1"/>
  <c r="Q18" i="1"/>
  <c r="P19" i="1"/>
  <c r="Q19" i="1"/>
  <c r="P27" i="1"/>
  <c r="Q27" i="1"/>
  <c r="Q9" i="1"/>
  <c r="P9" i="1"/>
  <c r="Q21" i="1"/>
  <c r="Q25" i="1"/>
  <c r="P23" i="1"/>
  <c r="Q23" i="1" l="1"/>
  <c r="P21" i="1"/>
  <c r="R9" i="1"/>
  <c r="P25" i="1"/>
  <c r="R12" i="1"/>
  <c r="R27" i="1"/>
  <c r="R17" i="1"/>
  <c r="R25" i="1"/>
  <c r="R22" i="1"/>
  <c r="R23" i="1"/>
  <c r="Q22" i="1"/>
  <c r="P22" i="1"/>
  <c r="R18" i="1"/>
  <c r="R13" i="1"/>
  <c r="R24" i="1"/>
  <c r="R19" i="1"/>
  <c r="R10" i="1"/>
  <c r="Q24" i="1"/>
  <c r="R15" i="1"/>
  <c r="P24" i="1"/>
  <c r="R21" i="1"/>
  <c r="R16" i="1"/>
  <c r="R11" i="1"/>
</calcChain>
</file>

<file path=xl/connections.xml><?xml version="1.0" encoding="utf-8"?>
<connections xmlns="http://schemas.openxmlformats.org/spreadsheetml/2006/main">
  <connection id="1" name="Connection" type="1" refreshedVersion="5">
    <dbPr connection="DSN=ORACLE_ANALYSIS;UID=rebecca_hobbs;DBQ=ANALYSIS.HESA.AC.UK;DBA=W;APA=T;EXC=F;XSM=Default;FEN=T;QTO=F;FRC=10;FDL=10;LOB=T;RST=T;BTD=F;BNF=F;BAM=IfAllSuccessful;NUM=NLS;DPM=F;MTS=T;MDI=F;CSR=F;FWC=F;FBS=64000;TLO=0;MLD=0;ODA=F;" command="SELECT * FROM rebecca_hobbs.T_37210_1_RH"/>
  </connection>
</connections>
</file>

<file path=xl/sharedStrings.xml><?xml version="1.0" encoding="utf-8"?>
<sst xmlns="http://schemas.openxmlformats.org/spreadsheetml/2006/main" count="607" uniqueCount="110">
  <si>
    <t>Level of study</t>
  </si>
  <si>
    <t>Female</t>
  </si>
  <si>
    <t>Male</t>
  </si>
  <si>
    <t>First degree</t>
  </si>
  <si>
    <t>Other undergraduate</t>
  </si>
  <si>
    <t>Masters</t>
  </si>
  <si>
    <t>Doctorate</t>
  </si>
  <si>
    <t>Other postgraduate</t>
  </si>
  <si>
    <t>Total</t>
  </si>
  <si>
    <t>UK</t>
  </si>
  <si>
    <t>Non-UK</t>
  </si>
  <si>
    <t>2011/12</t>
  </si>
  <si>
    <t>Domicile</t>
  </si>
  <si>
    <t>2012/13</t>
  </si>
  <si>
    <t>Grand total</t>
  </si>
  <si>
    <t>All graduates</t>
  </si>
  <si>
    <t>Subject</t>
  </si>
  <si>
    <t>Mathematics</t>
  </si>
  <si>
    <t>Mathematics (Further)</t>
  </si>
  <si>
    <t>Not Known</t>
  </si>
  <si>
    <t xml:space="preserve">All </t>
  </si>
  <si>
    <t>Other</t>
  </si>
  <si>
    <t>Grand Total</t>
  </si>
  <si>
    <t>Professor</t>
  </si>
  <si>
    <t>Cost Centre</t>
  </si>
  <si>
    <t>31 to 35 years</t>
  </si>
  <si>
    <t>36 to 40 years</t>
  </si>
  <si>
    <t>41 to 45 years</t>
  </si>
  <si>
    <t>46 to 50 years</t>
  </si>
  <si>
    <t>51 to 55 years</t>
  </si>
  <si>
    <t>56 to 60 years</t>
  </si>
  <si>
    <t>61 to 65 years</t>
  </si>
  <si>
    <t>66 years and over</t>
  </si>
  <si>
    <t>20 years and under</t>
  </si>
  <si>
    <t>26 to 30 years</t>
  </si>
  <si>
    <t>21 to 25 years</t>
  </si>
  <si>
    <t>Researchers</t>
  </si>
  <si>
    <t>Other grades</t>
  </si>
  <si>
    <t>Professors</t>
  </si>
  <si>
    <t>Not applicable/Not required (Default code)</t>
  </si>
  <si>
    <t>Senior lecturers/lecturers</t>
  </si>
  <si>
    <t>~</t>
  </si>
  <si>
    <t>Type of Academic Contract</t>
  </si>
  <si>
    <t>Age-band</t>
  </si>
  <si>
    <t>&amp;</t>
  </si>
  <si>
    <t>Table Title</t>
  </si>
  <si>
    <t>Senior lecturers/ lecturers</t>
  </si>
  <si>
    <t>..</t>
  </si>
  <si>
    <t>Staff Grade</t>
  </si>
  <si>
    <t>Notes</t>
  </si>
  <si>
    <t xml:space="preserve">Professors as indicated from the professorial marker/ contract levels fields are classified as “professors”         </t>
  </si>
  <si>
    <t>Teaching and research academic employment function are classified as “senior lecturers/lecturers”</t>
  </si>
  <si>
    <t>Teaching only academic employment function are classified as “senior lecturers/lecturers”</t>
  </si>
  <si>
    <t>Research only academic employment function are classified as “researchers”</t>
  </si>
  <si>
    <t>Neither teaching nor research academic employment function are classified as “other grades”</t>
  </si>
  <si>
    <t>For example 0, 1, 2 are rounded to 0, 3 is represented as 5, 22 is represented as 20, 3286 is represented as 3285 while 0, 20, 55, 3510 remain unchanged.</t>
  </si>
  <si>
    <t>This rounding strategy is also applied to total figures, so the sum of numbers in each row or column may not match the total shown. </t>
  </si>
  <si>
    <t>Counts</t>
  </si>
  <si>
    <t>Percentages</t>
  </si>
  <si>
    <t>Staff grades are defined using the professorial marker/ contract levels and academic employment function fields as follows:</t>
  </si>
  <si>
    <r>
      <t xml:space="preserve">Prior to 2012/13, 'Professor' was a term associated with those returned in the HESA Staff record as holding a contract for a professorial role, and as such </t>
    </r>
    <r>
      <rPr>
        <b/>
        <sz val="11"/>
        <rFont val="Calibri"/>
        <family val="2"/>
        <scheme val="minor"/>
      </rPr>
      <t>the data is not directly comparable across years.</t>
    </r>
  </si>
  <si>
    <t>Note: ".." indicates where a value has been supressed.</t>
  </si>
  <si>
    <t>Sheet</t>
  </si>
  <si>
    <t>Contents</t>
  </si>
  <si>
    <t>Explanatory notes</t>
  </si>
  <si>
    <t>S1</t>
  </si>
  <si>
    <t>S2</t>
  </si>
  <si>
    <t>S3</t>
  </si>
  <si>
    <t>S4</t>
  </si>
  <si>
    <t>Explanatory Notes</t>
  </si>
  <si>
    <t>Gender in Mathematics data update</t>
  </si>
  <si>
    <t>Please see the guidance notes sheet for more information.</t>
  </si>
  <si>
    <t>Mathematics graduates by gender, domicile and level of study, 2011/12, 2012/13 and 2013/14</t>
  </si>
  <si>
    <t>HE academic staff by cost centre, type of academic contract, nationality, age-band and gender, 2011/12, 2012/13 and 2013/14</t>
  </si>
  <si>
    <t>Average age of academic staff in permanent roles in the mathematics cost centre and in all cost centres, by gender, 2011/12, 2012/13 and 2013/14</t>
  </si>
  <si>
    <t>2013/14</t>
  </si>
  <si>
    <t>2014/15</t>
  </si>
  <si>
    <t>Source: HESA Student Record 2011/12, 2012/13, 2013/14, 2014/15</t>
  </si>
  <si>
    <t>Note: data for the gender category 'other' are not shown in this table; however, they are included in the totals provided.</t>
  </si>
  <si>
    <t>Source: HESA Staff Record 2011/12, 2012/13, 2013/14, 2014/15</t>
  </si>
  <si>
    <t>HE academic staff by cost centre, type of academic contract (academic employment function/professor marker)*, and gender, 2011/12 and 2014/15.</t>
  </si>
  <si>
    <t>HE academic staff in the mathematics cost centre, by type of academic contract(academic employment function/professorship marker), age-band and gender, 2011/12 and 2014/15.</t>
  </si>
  <si>
    <t>Percentages are calculated from un-rounded raw numbers.</t>
  </si>
  <si>
    <t>Averages</t>
  </si>
  <si>
    <r>
      <t>Averages</t>
    </r>
    <r>
      <rPr>
        <sz val="11"/>
        <color theme="1"/>
        <rFont val="Calibri"/>
        <family val="2"/>
        <scheme val="minor"/>
      </rPr>
      <t xml:space="preserve"> based on 7 or fewer individuals are suppressed</t>
    </r>
  </si>
  <si>
    <r>
      <t xml:space="preserve">Please note that the 'other grades' and 'not applicable/not required (default code)' categories have been excluded for reasons of suppression from the table entitled </t>
    </r>
    <r>
      <rPr>
        <i/>
        <sz val="11"/>
        <color theme="1"/>
        <rFont val="Calibri"/>
        <family val="2"/>
        <scheme val="minor"/>
      </rPr>
      <t>HE academic staff in the mathematics cost centre, by type of academic contract(academic employment function/professorship marker), age-band and gender, 2011/12 and 2014/15.</t>
    </r>
  </si>
  <si>
    <t>Average age calculations have be calculated on the FPE permanent academic staff with a known age. Atypical staff have been excluded.</t>
  </si>
  <si>
    <t>Suppression rules for HESA data</t>
  </si>
  <si>
    <t>*</t>
  </si>
  <si>
    <t>Note: data for the gender category 'unknown' are not shown in this table; however, they are included in the totals provided.</t>
  </si>
  <si>
    <t>Note: "~" indicates where the category is N/A.</t>
  </si>
  <si>
    <t>Note: "*" indicates where a percentage can not be calculated due to a denominator value of 0.</t>
  </si>
  <si>
    <t>Average age of academic staff in permanent roles (professors, senior lecturers/lecturers, researchers, and other) in the mathematics cost centre, by gender, 2011/12 to 2014/15    &amp;    Average age of all academic staff in permanent roles, by gender, 2011/12 to 2014/15.</t>
  </si>
  <si>
    <t>HE academic staff by cost centre, type of academic contract (academic employment function/professorship marker), nationality (UK/non-UK), age-band and gender, 2011/12 to 2014/15.</t>
  </si>
  <si>
    <t>HE academic staff by cost centre, nationality (UK/non-UK), and gender, 2011/12 to 2014/15.</t>
  </si>
  <si>
    <t>HE academic staff by cost centre, type of academic contract (academic employment function/professor marker)*, and gender, 2011/12 to 2014/15.</t>
  </si>
  <si>
    <t>HE academic staff in the mathematics cost centre, by type of academic contract(academic employment function/professorship marker)*, age-band, and gender, 2011/12 to 2014/15.</t>
  </si>
  <si>
    <t>G1 Mathematics graduates by gender, domicile and level of study, 2011/12 to 2014/15</t>
  </si>
  <si>
    <r>
      <rPr>
        <b/>
        <sz val="11"/>
        <color theme="1"/>
        <rFont val="Calibri"/>
        <family val="2"/>
        <scheme val="minor"/>
      </rPr>
      <t>2012/13  - 2014/15 Methodology:</t>
    </r>
    <r>
      <rPr>
        <sz val="11"/>
        <color theme="1"/>
        <rFont val="Calibri"/>
        <family val="2"/>
        <scheme val="minor"/>
      </rPr>
      <t xml:space="preserve"> The Professor marker indicator is not applicable to the years from 2012/13 onwards so can therefore not be used to calculate the value for the professor category. The professor marker has thus been replaced by the contract level indicator in the 2012/13, 2013/14, and 2014/15 methodology. Those staff classed as having the contract level of 'F1 Professor' constitute the 'Professors' category in these tables. These Professors have then been excluded from the staff count, with the remaining staff being classified in the table using the academic employment function indicator with the same methodology as in 2011/12 i.e. staff with the 'only research' academic employment function are here classified as 'researchers' etc.</t>
    </r>
  </si>
  <si>
    <t xml:space="preserve">Professorial status is not available for non-academic atypical staff. </t>
  </si>
  <si>
    <r>
      <rPr>
        <b/>
        <sz val="11"/>
        <color theme="1"/>
        <rFont val="Calibri"/>
        <family val="2"/>
        <scheme val="minor"/>
      </rPr>
      <t>2011/12 Methodology:</t>
    </r>
    <r>
      <rPr>
        <sz val="11"/>
        <color theme="1"/>
        <rFont val="Calibri"/>
        <family val="2"/>
        <scheme val="minor"/>
      </rPr>
      <t xml:space="preserve"> staff with the contract level classification of either 'teaching' or 'teaching and research' are counted as 'senior lecturers/lecturers'. 'Research only' contract level staff are here counted as 'researchers', and 'not teaching and/or research' staff are here labelled as 'other grades'.</t>
    </r>
    <r>
      <rPr>
        <sz val="11"/>
        <color rgb="FFFF0000"/>
        <rFont val="Calibri"/>
        <family val="2"/>
        <scheme val="minor"/>
      </rPr>
      <t xml:space="preserve"> </t>
    </r>
    <r>
      <rPr>
        <sz val="11"/>
        <color theme="1"/>
        <rFont val="Calibri"/>
        <family val="2"/>
        <scheme val="minor"/>
      </rPr>
      <t xml:space="preserve">The figures for all 'senior lecturers/lecturers', 'researchers', 'other grades', and 'not applicable/not required (default code)' have been filtered to exclude professors using the professor marker indicator. Counts for these classifications include staff with the 'not a professor' and 'N/A (atypical staff)' markers. Counts for the 'Professor' classification in this table have been calculated using the 'professor' class in the professor marker. Please note that staff given the 'professor' class in the professor marker indicator are also given a contract level classification - these professors have been excluded from other academic contract categories in the above table in order to produce the 'professor' category shown here; therefore, double counting has been avoided. </t>
    </r>
  </si>
  <si>
    <t xml:space="preserve">Average age of mathematics cost centre permanent academic staff by staff grade and gender (including totals), 2011/12 to 2014/15.
</t>
  </si>
  <si>
    <t xml:space="preserve">Average age of permanent academic staff by cost centre marker and gender (including totals), 2011/12 to 2014/15.
</t>
  </si>
  <si>
    <t xml:space="preserve">Type of academic contract figures have been calculated using different methodologies for the year 2011/12 compared with all other years included in the tables due to a fundamental change to academic employment classifications commencing 2012/13. As of 2012/13, the classification of 'Professor' indicates a member of staff holding a contract which aligns with the Universities and Colleges Employers Association (UCEA) contract level 5A 'Professor'. This level indicates a senior academic appointment which may carry the title of Professor but which does not have departmental line management responsibilities. </t>
  </si>
  <si>
    <r>
      <rPr>
        <sz val="11"/>
        <rFont val="Calibri"/>
        <family val="2"/>
        <scheme val="minor"/>
      </rPr>
      <t>Further guidance on the levels to which contracts can be aligned may be found at</t>
    </r>
    <r>
      <rPr>
        <u/>
        <sz val="11"/>
        <color rgb="FF9C1E8B"/>
        <rFont val="Calibri"/>
        <family val="2"/>
        <scheme val="minor"/>
      </rPr>
      <t xml:space="preserve"> www.hesa.ac.uk/13025/a/LEVELS.</t>
    </r>
  </si>
  <si>
    <t>Counts of student instances (and apportioned subject-level data) and staff are rounded to the nearest multiple of 5. Halves are always rounded upwards.</t>
  </si>
  <si>
    <t>*Type of academic contract figures have been calculated using a different methodology for 2011/12 compared with all other years included in the tables. Please see the guidance notes sheet for more information.</t>
  </si>
  <si>
    <t>A-level mathematics and further mathematics candidates by gender, Summer 2012 to Summer 2015.</t>
  </si>
  <si>
    <t>Source: Joint Council for Qualifications (JCQ) 2012, 2013, 2014, 2015</t>
  </si>
  <si>
    <t>A-level mathematics and further mathematics candidates by gender, Summer 2012 - Summer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</si>
</sst>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9C1E8B"/>
      <name val="Calibri"/>
      <family val="2"/>
      <scheme val="minor"/>
    </font>
    <font>
      <i/>
      <u/>
      <sz val="11"/>
      <color rgb="FF9C1E8B"/>
      <name val="Calibri"/>
      <family val="2"/>
      <scheme val="minor"/>
    </font>
    <font>
      <b/>
      <sz val="14"/>
      <color theme="0"/>
      <name val="Calibri"/>
      <family val="2"/>
      <scheme val="minor"/>
    </font>
    <font>
      <u/>
      <sz val="11"/>
      <color rgb="FF9C1E8B"/>
      <name val="Calibri"/>
      <family val="2"/>
      <scheme val="minor"/>
    </font>
    <font>
      <i/>
      <sz val="11"/>
      <color theme="1"/>
      <name val="Calibri"/>
      <family val="2"/>
      <scheme val="minor"/>
    </font>
    <font>
      <sz val="11"/>
      <color indexed="18"/>
      <name val="Calibri"/>
      <family val="2"/>
      <scheme val="minor"/>
    </font>
    <font>
      <b/>
      <sz val="11"/>
      <color rgb="FF9C1E8B"/>
      <name val="Calibri"/>
      <family val="2"/>
      <scheme val="minor"/>
    </font>
    <font>
      <i/>
      <sz val="11"/>
      <name val="Calibri"/>
      <family val="2"/>
      <scheme val="minor"/>
    </font>
    <font>
      <u/>
      <sz val="11"/>
      <color theme="10"/>
      <name val="Calibri"/>
      <family val="2"/>
      <scheme val="minor"/>
    </font>
    <font>
      <sz val="11"/>
      <color rgb="FFFF0000"/>
      <name val="Calibri"/>
      <family val="2"/>
      <scheme val="minor"/>
    </font>
  </fonts>
  <fills count="5">
    <fill>
      <patternFill patternType="none"/>
    </fill>
    <fill>
      <patternFill patternType="gray125"/>
    </fill>
    <fill>
      <patternFill patternType="solid">
        <fgColor rgb="FF9C1E8B"/>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ck">
        <color auto="1"/>
      </bottom>
      <diagonal/>
    </border>
    <border>
      <left style="thin">
        <color auto="1"/>
      </left>
      <right style="thin">
        <color auto="1"/>
      </right>
      <top style="thin">
        <color auto="1"/>
      </top>
      <bottom/>
      <diagonal/>
    </border>
    <border>
      <left/>
      <right/>
      <top/>
      <bottom style="medium">
        <color auto="1"/>
      </bottom>
      <diagonal/>
    </border>
    <border>
      <left/>
      <right/>
      <top style="medium">
        <color auto="1"/>
      </top>
      <bottom/>
      <diagonal/>
    </border>
  </borders>
  <cellStyleXfs count="3">
    <xf numFmtId="0" fontId="0" fillId="0" borderId="0"/>
    <xf numFmtId="9" fontId="3" fillId="0" borderId="0" applyFont="0" applyFill="0" applyBorder="0" applyAlignment="0" applyProtection="0"/>
    <xf numFmtId="0" fontId="14" fillId="0" borderId="0" applyNumberFormat="0" applyFill="0" applyBorder="0" applyAlignment="0" applyProtection="0"/>
  </cellStyleXfs>
  <cellXfs count="349">
    <xf numFmtId="0" fontId="0" fillId="0" borderId="0" xfId="0"/>
    <xf numFmtId="3" fontId="0" fillId="0" borderId="0" xfId="0" applyNumberFormat="1"/>
    <xf numFmtId="0" fontId="2" fillId="0" borderId="0" xfId="0" applyFont="1"/>
    <xf numFmtId="0" fontId="0" fillId="0" borderId="1" xfId="0" applyBorder="1"/>
    <xf numFmtId="0" fontId="0" fillId="0" borderId="3" xfId="0" applyBorder="1"/>
    <xf numFmtId="0" fontId="0" fillId="0" borderId="7" xfId="0" applyBorder="1"/>
    <xf numFmtId="0" fontId="0" fillId="0" borderId="8" xfId="0" applyBorder="1"/>
    <xf numFmtId="0" fontId="0" fillId="0" borderId="4" xfId="0" applyBorder="1"/>
    <xf numFmtId="0" fontId="0" fillId="0" borderId="6" xfId="0" applyBorder="1"/>
    <xf numFmtId="3" fontId="0" fillId="0" borderId="7" xfId="0" applyNumberFormat="1" applyBorder="1"/>
    <xf numFmtId="3" fontId="0" fillId="0" borderId="0" xfId="0" applyNumberFormat="1" applyBorder="1"/>
    <xf numFmtId="3" fontId="0" fillId="0" borderId="8" xfId="0" applyNumberFormat="1" applyBorder="1"/>
    <xf numFmtId="3" fontId="0" fillId="0" borderId="4" xfId="0" applyNumberFormat="1" applyBorder="1"/>
    <xf numFmtId="3" fontId="0" fillId="0" borderId="5" xfId="0" applyNumberFormat="1" applyBorder="1"/>
    <xf numFmtId="3" fontId="0" fillId="0" borderId="6" xfId="0" applyNumberFormat="1" applyBorder="1"/>
    <xf numFmtId="3" fontId="0" fillId="0" borderId="1" xfId="0" applyNumberFormat="1" applyBorder="1"/>
    <xf numFmtId="3" fontId="0" fillId="0" borderId="2" xfId="0" applyNumberFormat="1" applyBorder="1"/>
    <xf numFmtId="3" fontId="0" fillId="0" borderId="3" xfId="0" applyNumberFormat="1" applyBorder="1"/>
    <xf numFmtId="0" fontId="2" fillId="0" borderId="9" xfId="0" applyFont="1" applyBorder="1"/>
    <xf numFmtId="0" fontId="2" fillId="0" borderId="10" xfId="0" applyFont="1" applyBorder="1"/>
    <xf numFmtId="3" fontId="2" fillId="0" borderId="9" xfId="0" applyNumberFormat="1" applyFont="1" applyBorder="1"/>
    <xf numFmtId="3" fontId="2" fillId="0" borderId="11" xfId="0" applyNumberFormat="1" applyFont="1" applyBorder="1"/>
    <xf numFmtId="3" fontId="2" fillId="0" borderId="10" xfId="0" applyNumberFormat="1" applyFont="1" applyBorder="1"/>
    <xf numFmtId="0" fontId="1" fillId="2" borderId="5" xfId="0" applyFont="1" applyFill="1" applyBorder="1" applyAlignment="1">
      <alignment horizontal="right"/>
    </xf>
    <xf numFmtId="0" fontId="1" fillId="2" borderId="4" xfId="0" applyFont="1" applyFill="1" applyBorder="1" applyAlignment="1">
      <alignment horizontal="right"/>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0" xfId="0" applyFont="1" applyFill="1" applyBorder="1" applyAlignment="1">
      <alignment horizontal="right"/>
    </xf>
    <xf numFmtId="0" fontId="1" fillId="2" borderId="8" xfId="0" applyFont="1" applyFill="1" applyBorder="1" applyAlignment="1">
      <alignment horizontal="right"/>
    </xf>
    <xf numFmtId="0" fontId="0" fillId="0" borderId="12" xfId="0" applyBorder="1"/>
    <xf numFmtId="0" fontId="0" fillId="0" borderId="14" xfId="0" applyBorder="1"/>
    <xf numFmtId="0" fontId="0" fillId="0" borderId="2" xfId="0" applyBorder="1"/>
    <xf numFmtId="9" fontId="0" fillId="0" borderId="1" xfId="1" applyNumberFormat="1" applyFont="1" applyBorder="1"/>
    <xf numFmtId="9" fontId="0" fillId="0" borderId="4" xfId="1" applyNumberFormat="1" applyFont="1" applyBorder="1"/>
    <xf numFmtId="9" fontId="0" fillId="0" borderId="3" xfId="1" applyNumberFormat="1" applyFont="1" applyBorder="1"/>
    <xf numFmtId="9" fontId="0" fillId="0" borderId="6" xfId="1" applyNumberFormat="1" applyFont="1" applyBorder="1"/>
    <xf numFmtId="9" fontId="0" fillId="0" borderId="2" xfId="1" applyNumberFormat="1" applyFont="1" applyBorder="1"/>
    <xf numFmtId="9" fontId="0" fillId="0" borderId="5" xfId="1" applyNumberFormat="1" applyFont="1" applyBorder="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0" xfId="0" applyFont="1" applyFill="1" applyBorder="1" applyAlignment="1">
      <alignment horizontal="center"/>
    </xf>
    <xf numFmtId="0" fontId="1" fillId="2" borderId="8" xfId="0" applyFont="1" applyFill="1" applyBorder="1" applyAlignment="1">
      <alignment horizontal="center"/>
    </xf>
    <xf numFmtId="3" fontId="2" fillId="0" borderId="4" xfId="0" applyNumberFormat="1" applyFont="1" applyBorder="1"/>
    <xf numFmtId="3" fontId="2" fillId="0" borderId="5" xfId="0" applyNumberFormat="1" applyFont="1" applyBorder="1"/>
    <xf numFmtId="3" fontId="2" fillId="0" borderId="6" xfId="0" applyNumberFormat="1" applyFont="1" applyBorder="1"/>
    <xf numFmtId="0" fontId="0" fillId="0" borderId="25" xfId="0" applyBorder="1"/>
    <xf numFmtId="0" fontId="4" fillId="0" borderId="0" xfId="0" applyFont="1"/>
    <xf numFmtId="0" fontId="4" fillId="0" borderId="8" xfId="0" applyFont="1" applyBorder="1" applyAlignment="1">
      <alignment horizontal="right" vertical="center"/>
    </xf>
    <xf numFmtId="0" fontId="4" fillId="0" borderId="23" xfId="0" applyFont="1" applyBorder="1" applyAlignment="1">
      <alignment horizontal="right" vertical="center"/>
    </xf>
    <xf numFmtId="0" fontId="0" fillId="0" borderId="0" xfId="0" applyFont="1"/>
    <xf numFmtId="9" fontId="4" fillId="0" borderId="24" xfId="1" applyFont="1" applyBorder="1" applyAlignment="1">
      <alignment horizontal="right" vertical="center"/>
    </xf>
    <xf numFmtId="9" fontId="0" fillId="0" borderId="24" xfId="1" applyFont="1" applyBorder="1" applyAlignment="1">
      <alignment horizontal="right" vertical="center"/>
    </xf>
    <xf numFmtId="9" fontId="0" fillId="0" borderId="24" xfId="1" applyFont="1" applyBorder="1"/>
    <xf numFmtId="9" fontId="0" fillId="0" borderId="4" xfId="1" applyFont="1" applyBorder="1"/>
    <xf numFmtId="9" fontId="4" fillId="0" borderId="0" xfId="1" applyFont="1" applyBorder="1" applyAlignment="1">
      <alignment horizontal="right" vertical="center"/>
    </xf>
    <xf numFmtId="9" fontId="4" fillId="0" borderId="8" xfId="1" applyFont="1" applyBorder="1" applyAlignment="1">
      <alignment horizontal="right" vertical="center"/>
    </xf>
    <xf numFmtId="9" fontId="0" fillId="0" borderId="0" xfId="1" applyFont="1" applyBorder="1" applyAlignment="1">
      <alignment horizontal="right" vertical="center"/>
    </xf>
    <xf numFmtId="9" fontId="0" fillId="0" borderId="8" xfId="1" applyFont="1" applyBorder="1" applyAlignment="1">
      <alignment horizontal="right" vertical="center"/>
    </xf>
    <xf numFmtId="9" fontId="0" fillId="0" borderId="0" xfId="1" applyFont="1" applyBorder="1"/>
    <xf numFmtId="9" fontId="0" fillId="0" borderId="8" xfId="1" applyFont="1" applyBorder="1"/>
    <xf numFmtId="9" fontId="0" fillId="0" borderId="5" xfId="1" applyFont="1" applyBorder="1"/>
    <xf numFmtId="9" fontId="0" fillId="0" borderId="6" xfId="1" applyFont="1" applyBorder="1"/>
    <xf numFmtId="0" fontId="0" fillId="0" borderId="0" xfId="0" applyAlignment="1">
      <alignment horizontal="left" vertical="top" wrapText="1"/>
    </xf>
    <xf numFmtId="0" fontId="6" fillId="0" borderId="0" xfId="0" applyFont="1"/>
    <xf numFmtId="0" fontId="0" fillId="0" borderId="0" xfId="0" applyAlignment="1">
      <alignment vertical="top"/>
    </xf>
    <xf numFmtId="0" fontId="0" fillId="0" borderId="0" xfId="0" applyAlignment="1"/>
    <xf numFmtId="0" fontId="8" fillId="2" borderId="27" xfId="0" applyFont="1" applyFill="1" applyBorder="1"/>
    <xf numFmtId="0" fontId="0" fillId="2" borderId="27" xfId="0" applyFill="1" applyBorder="1"/>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top" wrapText="1"/>
    </xf>
    <xf numFmtId="0" fontId="8" fillId="3" borderId="0" xfId="0" applyFont="1" applyFill="1" applyBorder="1"/>
    <xf numFmtId="0" fontId="0" fillId="3" borderId="0" xfId="0" applyFill="1" applyBorder="1"/>
    <xf numFmtId="0" fontId="0" fillId="3" borderId="0" xfId="0" applyFill="1"/>
    <xf numFmtId="0" fontId="0" fillId="3" borderId="27" xfId="0" applyFill="1" applyBorder="1"/>
    <xf numFmtId="0" fontId="2" fillId="3" borderId="27" xfId="0" applyFont="1" applyFill="1" applyBorder="1"/>
    <xf numFmtId="9" fontId="2" fillId="0" borderId="18" xfId="1" applyFont="1" applyBorder="1"/>
    <xf numFmtId="9" fontId="2" fillId="0" borderId="19" xfId="1" applyFont="1" applyBorder="1"/>
    <xf numFmtId="9" fontId="2" fillId="0" borderId="20" xfId="1" applyFont="1" applyBorder="1"/>
    <xf numFmtId="0" fontId="7" fillId="0" borderId="0" xfId="0" applyFont="1"/>
    <xf numFmtId="0" fontId="2" fillId="0" borderId="25" xfId="0" applyFont="1" applyBorder="1"/>
    <xf numFmtId="0" fontId="4" fillId="0" borderId="21"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24" xfId="0" applyFont="1" applyFill="1" applyBorder="1" applyAlignment="1">
      <alignment horizontal="right" vertical="center"/>
    </xf>
    <xf numFmtId="0" fontId="4" fillId="0" borderId="0" xfId="0" applyFont="1" applyFill="1" applyBorder="1" applyAlignment="1">
      <alignment horizontal="right" vertical="center"/>
    </xf>
    <xf numFmtId="0" fontId="4" fillId="0" borderId="8" xfId="0" applyFont="1" applyFill="1" applyBorder="1" applyAlignment="1">
      <alignment horizontal="right" vertical="center"/>
    </xf>
    <xf numFmtId="0" fontId="0" fillId="0" borderId="1" xfId="0" applyFont="1" applyBorder="1"/>
    <xf numFmtId="3" fontId="0" fillId="0" borderId="8" xfId="0" applyNumberFormat="1" applyFont="1" applyBorder="1"/>
    <xf numFmtId="3" fontId="0" fillId="0" borderId="7" xfId="0" applyNumberFormat="1" applyFont="1" applyBorder="1"/>
    <xf numFmtId="3" fontId="0" fillId="0" borderId="0" xfId="0" applyNumberFormat="1" applyFont="1" applyBorder="1"/>
    <xf numFmtId="9" fontId="0" fillId="0" borderId="1" xfId="0" applyNumberFormat="1" applyFont="1" applyBorder="1"/>
    <xf numFmtId="9" fontId="0" fillId="0" borderId="2" xfId="0" applyNumberFormat="1" applyFont="1" applyBorder="1"/>
    <xf numFmtId="9" fontId="0" fillId="0" borderId="3" xfId="0" applyNumberFormat="1" applyFont="1" applyBorder="1"/>
    <xf numFmtId="0" fontId="0" fillId="0" borderId="7" xfId="0" applyFont="1" applyBorder="1"/>
    <xf numFmtId="0" fontId="0" fillId="0" borderId="8" xfId="0" applyFont="1" applyBorder="1"/>
    <xf numFmtId="9" fontId="0" fillId="0" borderId="7" xfId="0" applyNumberFormat="1" applyFont="1" applyBorder="1"/>
    <xf numFmtId="9" fontId="0" fillId="0" borderId="0" xfId="0" applyNumberFormat="1" applyFont="1" applyBorder="1"/>
    <xf numFmtId="9" fontId="0" fillId="0" borderId="8" xfId="0" applyNumberFormat="1" applyFont="1" applyBorder="1"/>
    <xf numFmtId="0" fontId="0" fillId="0" borderId="4" xfId="0" applyFont="1" applyBorder="1"/>
    <xf numFmtId="3" fontId="0" fillId="0" borderId="4" xfId="0" applyNumberFormat="1" applyFont="1" applyBorder="1"/>
    <xf numFmtId="3" fontId="0" fillId="0" borderId="5" xfId="0" applyNumberFormat="1" applyFont="1" applyBorder="1"/>
    <xf numFmtId="3" fontId="0" fillId="0" borderId="6" xfId="0" applyNumberFormat="1" applyFont="1" applyBorder="1"/>
    <xf numFmtId="9" fontId="0" fillId="0" borderId="4" xfId="0" applyNumberFormat="1" applyFont="1" applyBorder="1"/>
    <xf numFmtId="9" fontId="0" fillId="0" borderId="5" xfId="0" applyNumberFormat="1" applyFont="1" applyBorder="1"/>
    <xf numFmtId="9" fontId="0" fillId="0" borderId="6" xfId="0" applyNumberFormat="1" applyFont="1" applyBorder="1"/>
    <xf numFmtId="3" fontId="0" fillId="0" borderId="0" xfId="0" applyNumberFormat="1" applyFont="1"/>
    <xf numFmtId="9" fontId="0" fillId="0" borderId="0" xfId="0" applyNumberFormat="1" applyFont="1"/>
    <xf numFmtId="3" fontId="0" fillId="0" borderId="1" xfId="0" applyNumberFormat="1" applyFont="1" applyBorder="1"/>
    <xf numFmtId="3" fontId="0" fillId="0" borderId="2" xfId="0" applyNumberFormat="1" applyFont="1" applyBorder="1"/>
    <xf numFmtId="3" fontId="0" fillId="0" borderId="3" xfId="0" applyNumberFormat="1" applyFont="1" applyBorder="1"/>
    <xf numFmtId="0" fontId="0" fillId="0" borderId="0" xfId="0" applyFont="1" applyBorder="1"/>
    <xf numFmtId="0" fontId="0" fillId="0" borderId="6" xfId="0" applyFont="1" applyBorder="1"/>
    <xf numFmtId="0" fontId="0" fillId="0" borderId="23" xfId="0" applyFont="1" applyBorder="1" applyAlignment="1">
      <alignment horizontal="left" vertical="center"/>
    </xf>
    <xf numFmtId="3" fontId="0" fillId="0" borderId="7" xfId="0" applyNumberFormat="1" applyFont="1" applyBorder="1" applyAlignment="1">
      <alignment horizontal="right" vertical="center"/>
    </xf>
    <xf numFmtId="3" fontId="0" fillId="0" borderId="0" xfId="0" applyNumberFormat="1" applyFont="1" applyBorder="1" applyAlignment="1">
      <alignment horizontal="right" vertical="center"/>
    </xf>
    <xf numFmtId="3" fontId="0" fillId="0" borderId="8" xfId="0" applyNumberFormat="1" applyFont="1" applyBorder="1" applyAlignment="1">
      <alignment horizontal="right" vertical="center"/>
    </xf>
    <xf numFmtId="3" fontId="0" fillId="0" borderId="7"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3" fontId="0" fillId="0" borderId="8" xfId="0" applyNumberFormat="1" applyFont="1" applyFill="1" applyBorder="1" applyAlignment="1">
      <alignment horizontal="right" vertical="center"/>
    </xf>
    <xf numFmtId="0" fontId="0" fillId="0" borderId="24" xfId="0" applyFont="1" applyBorder="1"/>
    <xf numFmtId="0" fontId="0" fillId="0" borderId="8" xfId="0" applyFont="1" applyBorder="1" applyAlignment="1">
      <alignment horizontal="left" vertical="center"/>
    </xf>
    <xf numFmtId="3" fontId="0" fillId="0" borderId="24" xfId="0" applyNumberFormat="1" applyFont="1" applyFill="1" applyBorder="1" applyAlignment="1">
      <alignment horizontal="right" vertical="center"/>
    </xf>
    <xf numFmtId="9" fontId="0" fillId="0" borderId="24" xfId="0" applyNumberFormat="1" applyFont="1" applyBorder="1"/>
    <xf numFmtId="9" fontId="0" fillId="0" borderId="24" xfId="0" applyNumberFormat="1" applyFont="1" applyBorder="1" applyAlignment="1">
      <alignment horizontal="right"/>
    </xf>
    <xf numFmtId="9" fontId="0" fillId="0" borderId="0" xfId="0" applyNumberFormat="1" applyFont="1" applyBorder="1" applyAlignment="1">
      <alignment horizontal="right"/>
    </xf>
    <xf numFmtId="9" fontId="0" fillId="0" borderId="8" xfId="0" applyNumberFormat="1" applyFont="1" applyBorder="1" applyAlignment="1">
      <alignment horizontal="right"/>
    </xf>
    <xf numFmtId="3" fontId="0" fillId="0" borderId="24" xfId="0" applyNumberFormat="1" applyFont="1" applyBorder="1" applyAlignment="1">
      <alignment horizontal="right" vertical="center"/>
    </xf>
    <xf numFmtId="9" fontId="0" fillId="0" borderId="24" xfId="0" applyNumberFormat="1" applyFont="1" applyBorder="1" applyAlignment="1">
      <alignment horizontal="right" vertical="center"/>
    </xf>
    <xf numFmtId="9" fontId="0" fillId="0" borderId="0" xfId="0" applyNumberFormat="1" applyFont="1" applyBorder="1" applyAlignment="1">
      <alignment horizontal="right" vertical="center"/>
    </xf>
    <xf numFmtId="9" fontId="0" fillId="0" borderId="8" xfId="0" applyNumberFormat="1" applyFont="1" applyBorder="1" applyAlignment="1">
      <alignment horizontal="right" vertical="center"/>
    </xf>
    <xf numFmtId="3" fontId="0" fillId="0" borderId="4" xfId="0" applyNumberFormat="1" applyFont="1" applyBorder="1" applyAlignment="1">
      <alignment horizontal="right" vertical="center"/>
    </xf>
    <xf numFmtId="3" fontId="0" fillId="0" borderId="5" xfId="0" applyNumberFormat="1" applyFont="1" applyBorder="1" applyAlignment="1">
      <alignment horizontal="right" vertical="center"/>
    </xf>
    <xf numFmtId="3" fontId="0" fillId="0" borderId="6" xfId="0" applyNumberFormat="1" applyFont="1" applyBorder="1" applyAlignment="1">
      <alignment horizontal="right" vertical="center"/>
    </xf>
    <xf numFmtId="3" fontId="0" fillId="0" borderId="24" xfId="0" applyNumberFormat="1" applyFont="1" applyBorder="1"/>
    <xf numFmtId="0" fontId="0" fillId="0" borderId="26" xfId="0" applyFont="1" applyBorder="1" applyAlignment="1">
      <alignment horizontal="left" vertical="center"/>
    </xf>
    <xf numFmtId="0" fontId="0" fillId="0" borderId="23" xfId="0" applyFont="1" applyBorder="1"/>
    <xf numFmtId="0" fontId="0" fillId="0" borderId="13" xfId="0" applyFont="1" applyBorder="1"/>
    <xf numFmtId="3" fontId="0" fillId="0" borderId="24" xfId="0" applyNumberFormat="1" applyFont="1" applyFill="1" applyBorder="1"/>
    <xf numFmtId="3" fontId="0" fillId="0" borderId="0" xfId="0" applyNumberFormat="1" applyFont="1" applyFill="1" applyBorder="1"/>
    <xf numFmtId="3" fontId="0" fillId="0" borderId="8" xfId="0" applyNumberFormat="1" applyFont="1" applyFill="1" applyBorder="1"/>
    <xf numFmtId="0" fontId="0" fillId="0" borderId="24" xfId="0" applyFont="1" applyFill="1" applyBorder="1"/>
    <xf numFmtId="0" fontId="0" fillId="0" borderId="0" xfId="0" applyFont="1" applyFill="1" applyBorder="1"/>
    <xf numFmtId="0" fontId="0" fillId="0" borderId="8" xfId="0" applyFont="1" applyFill="1" applyBorder="1"/>
    <xf numFmtId="0" fontId="0" fillId="0" borderId="14" xfId="0" applyFont="1" applyBorder="1"/>
    <xf numFmtId="0" fontId="0" fillId="0" borderId="5" xfId="0" applyFont="1" applyBorder="1"/>
    <xf numFmtId="0" fontId="0" fillId="0" borderId="4" xfId="0" applyFont="1" applyFill="1" applyBorder="1"/>
    <xf numFmtId="0" fontId="0" fillId="0" borderId="5" xfId="0" applyFont="1" applyFill="1" applyBorder="1"/>
    <xf numFmtId="0" fontId="0" fillId="0" borderId="6" xfId="0" applyFont="1" applyFill="1" applyBorder="1"/>
    <xf numFmtId="0" fontId="0" fillId="0" borderId="21" xfId="0" applyFont="1" applyBorder="1" applyAlignment="1">
      <alignment horizontal="right"/>
    </xf>
    <xf numFmtId="0" fontId="0" fillId="0" borderId="22" xfId="0" applyFont="1" applyBorder="1" applyAlignment="1">
      <alignment horizontal="right"/>
    </xf>
    <xf numFmtId="0" fontId="0" fillId="0" borderId="23" xfId="0" applyFont="1" applyBorder="1" applyAlignment="1">
      <alignment horizontal="right"/>
    </xf>
    <xf numFmtId="0" fontId="0" fillId="0" borderId="24" xfId="0" applyFont="1" applyBorder="1" applyAlignment="1">
      <alignment horizontal="right"/>
    </xf>
    <xf numFmtId="0" fontId="0" fillId="0" borderId="0" xfId="0" applyFont="1" applyBorder="1" applyAlignment="1">
      <alignment horizontal="right"/>
    </xf>
    <xf numFmtId="0" fontId="0" fillId="0" borderId="8" xfId="0" applyFont="1" applyBorder="1" applyAlignment="1">
      <alignment horizontal="right"/>
    </xf>
    <xf numFmtId="0" fontId="0" fillId="0" borderId="4" xfId="0" applyFont="1" applyBorder="1" applyAlignment="1">
      <alignment horizontal="right"/>
    </xf>
    <xf numFmtId="0" fontId="0" fillId="0" borderId="5" xfId="0" applyFont="1" applyBorder="1" applyAlignment="1">
      <alignment horizontal="right"/>
    </xf>
    <xf numFmtId="0" fontId="0" fillId="0" borderId="6" xfId="0" applyFont="1" applyBorder="1" applyAlignment="1">
      <alignment horizontal="right"/>
    </xf>
    <xf numFmtId="0" fontId="0" fillId="0" borderId="9" xfId="0" applyFont="1" applyBorder="1" applyAlignment="1">
      <alignment horizontal="right"/>
    </xf>
    <xf numFmtId="0" fontId="0" fillId="0" borderId="19" xfId="0" applyFont="1" applyBorder="1" applyAlignment="1">
      <alignment horizontal="right"/>
    </xf>
    <xf numFmtId="0" fontId="0" fillId="0" borderId="20" xfId="0" applyFont="1" applyBorder="1" applyAlignment="1">
      <alignment horizontal="right"/>
    </xf>
    <xf numFmtId="0" fontId="0" fillId="0" borderId="0" xfId="0" applyFont="1" applyAlignment="1"/>
    <xf numFmtId="0" fontId="0" fillId="0" borderId="21" xfId="0" applyFont="1" applyBorder="1"/>
    <xf numFmtId="0" fontId="0" fillId="0" borderId="22" xfId="0" applyFont="1" applyBorder="1"/>
    <xf numFmtId="0" fontId="0" fillId="0" borderId="9" xfId="0" applyFont="1" applyBorder="1"/>
    <xf numFmtId="0" fontId="0" fillId="0" borderId="19" xfId="0" applyFont="1" applyBorder="1"/>
    <xf numFmtId="0" fontId="0" fillId="0" borderId="20" xfId="0" applyFont="1" applyBorder="1"/>
    <xf numFmtId="0" fontId="11" fillId="0" borderId="0" xfId="0" applyFont="1"/>
    <xf numFmtId="0" fontId="12" fillId="0" borderId="0" xfId="0" applyFont="1" applyAlignment="1"/>
    <xf numFmtId="0" fontId="13" fillId="0" borderId="0" xfId="0" applyFont="1"/>
    <xf numFmtId="0" fontId="14" fillId="0" borderId="0" xfId="2"/>
    <xf numFmtId="0" fontId="14" fillId="0" borderId="0" xfId="2" quotePrefix="1"/>
    <xf numFmtId="0" fontId="0" fillId="4" borderId="0" xfId="0" applyFill="1"/>
    <xf numFmtId="3" fontId="0" fillId="4" borderId="0" xfId="0" applyNumberFormat="1" applyFill="1"/>
    <xf numFmtId="3" fontId="2" fillId="4" borderId="0" xfId="0" applyNumberFormat="1" applyFont="1" applyFill="1"/>
    <xf numFmtId="0" fontId="5" fillId="4" borderId="5" xfId="0" applyFont="1" applyFill="1" applyBorder="1" applyAlignment="1">
      <alignment horizontal="right"/>
    </xf>
    <xf numFmtId="1" fontId="0" fillId="4" borderId="15" xfId="0" applyNumberFormat="1" applyFont="1" applyFill="1" applyBorder="1"/>
    <xf numFmtId="1" fontId="0" fillId="4" borderId="16" xfId="0" applyNumberFormat="1" applyFont="1" applyFill="1" applyBorder="1"/>
    <xf numFmtId="3" fontId="0" fillId="4" borderId="8" xfId="0" applyNumberFormat="1" applyFont="1" applyFill="1" applyBorder="1"/>
    <xf numFmtId="3" fontId="0" fillId="4" borderId="7" xfId="0" applyNumberFormat="1" applyFont="1" applyFill="1" applyBorder="1"/>
    <xf numFmtId="3" fontId="0" fillId="4" borderId="0" xfId="0" applyNumberFormat="1" applyFont="1" applyFill="1" applyBorder="1"/>
    <xf numFmtId="1" fontId="0" fillId="4" borderId="17" xfId="0" applyNumberFormat="1" applyFont="1" applyFill="1" applyBorder="1"/>
    <xf numFmtId="1" fontId="0" fillId="4" borderId="0" xfId="0" applyNumberFormat="1" applyFont="1" applyFill="1"/>
    <xf numFmtId="3" fontId="0" fillId="4" borderId="4" xfId="0" applyNumberFormat="1" applyFont="1" applyFill="1" applyBorder="1"/>
    <xf numFmtId="3" fontId="0" fillId="4" borderId="5" xfId="0" applyNumberFormat="1" applyFont="1" applyFill="1" applyBorder="1"/>
    <xf numFmtId="3" fontId="0" fillId="4" borderId="6" xfId="0" applyNumberFormat="1" applyFont="1" applyFill="1" applyBorder="1"/>
    <xf numFmtId="3" fontId="0" fillId="4" borderId="1" xfId="0" applyNumberFormat="1" applyFont="1" applyFill="1" applyBorder="1"/>
    <xf numFmtId="3" fontId="0" fillId="4" borderId="2" xfId="0" applyNumberFormat="1" applyFont="1" applyFill="1" applyBorder="1"/>
    <xf numFmtId="3" fontId="0" fillId="4" borderId="3" xfId="0" applyNumberFormat="1" applyFont="1" applyFill="1" applyBorder="1"/>
    <xf numFmtId="3" fontId="2" fillId="4" borderId="4" xfId="0" applyNumberFormat="1" applyFont="1" applyFill="1" applyBorder="1"/>
    <xf numFmtId="3" fontId="2" fillId="4" borderId="5" xfId="0" applyNumberFormat="1" applyFont="1" applyFill="1" applyBorder="1"/>
    <xf numFmtId="3" fontId="2" fillId="4" borderId="6" xfId="0" applyNumberFormat="1" applyFont="1" applyFill="1" applyBorder="1"/>
    <xf numFmtId="3" fontId="2" fillId="4" borderId="9" xfId="0" applyNumberFormat="1" applyFont="1" applyFill="1" applyBorder="1"/>
    <xf numFmtId="3" fontId="2" fillId="4" borderId="11" xfId="0" applyNumberFormat="1" applyFont="1" applyFill="1" applyBorder="1"/>
    <xf numFmtId="3" fontId="2" fillId="4" borderId="10" xfId="0" applyNumberFormat="1" applyFont="1" applyFill="1" applyBorder="1"/>
    <xf numFmtId="3" fontId="0" fillId="4" borderId="0" xfId="0" applyNumberFormat="1" applyFont="1" applyFill="1" applyBorder="1" applyAlignment="1">
      <alignment horizontal="right" vertical="center"/>
    </xf>
    <xf numFmtId="3" fontId="0" fillId="4" borderId="8" xfId="0" applyNumberFormat="1" applyFont="1" applyFill="1" applyBorder="1" applyAlignment="1">
      <alignment horizontal="right" vertical="center"/>
    </xf>
    <xf numFmtId="3" fontId="0" fillId="4" borderId="5" xfId="0" applyNumberFormat="1" applyFont="1" applyFill="1" applyBorder="1" applyAlignment="1">
      <alignment horizontal="right" vertical="center"/>
    </xf>
    <xf numFmtId="3" fontId="0" fillId="4" borderId="6" xfId="0" applyNumberFormat="1" applyFont="1" applyFill="1" applyBorder="1" applyAlignment="1">
      <alignment horizontal="right" vertic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0" fillId="0" borderId="3" xfId="0" applyFont="1" applyBorder="1" applyAlignment="1"/>
    <xf numFmtId="0" fontId="0" fillId="0" borderId="8" xfId="0" applyFont="1" applyBorder="1" applyAlignment="1"/>
    <xf numFmtId="0" fontId="2" fillId="0" borderId="6" xfId="0" applyFont="1" applyBorder="1" applyAlignment="1"/>
    <xf numFmtId="0" fontId="0" fillId="0" borderId="0" xfId="0" applyFont="1" applyBorder="1" applyAlignment="1"/>
    <xf numFmtId="0" fontId="0" fillId="0" borderId="6" xfId="0" applyFont="1" applyBorder="1" applyAlignment="1"/>
    <xf numFmtId="0" fontId="0" fillId="0" borderId="23" xfId="0" applyFont="1" applyBorder="1" applyAlignment="1"/>
    <xf numFmtId="0" fontId="0" fillId="0" borderId="0" xfId="0" applyFill="1"/>
    <xf numFmtId="0" fontId="0" fillId="0" borderId="0" xfId="0" applyFont="1" applyFill="1"/>
    <xf numFmtId="3" fontId="0" fillId="0" borderId="0" xfId="0" applyNumberFormat="1" applyFont="1" applyFill="1"/>
    <xf numFmtId="1" fontId="0" fillId="4" borderId="0" xfId="0" applyNumberFormat="1" applyFill="1"/>
    <xf numFmtId="3" fontId="0" fillId="4" borderId="22" xfId="0" applyNumberFormat="1" applyFont="1" applyFill="1" applyBorder="1"/>
    <xf numFmtId="3" fontId="2" fillId="4" borderId="19" xfId="0" applyNumberFormat="1" applyFont="1" applyFill="1" applyBorder="1"/>
    <xf numFmtId="1" fontId="4" fillId="4" borderId="0" xfId="0" applyNumberFormat="1" applyFont="1" applyFill="1" applyBorder="1" applyAlignment="1">
      <alignment horizontal="right" vertical="center"/>
    </xf>
    <xf numFmtId="1" fontId="4" fillId="4" borderId="23" xfId="0" applyNumberFormat="1" applyFont="1" applyFill="1" applyBorder="1" applyAlignment="1">
      <alignment horizontal="right" vertical="center"/>
    </xf>
    <xf numFmtId="1" fontId="4" fillId="4" borderId="8" xfId="0" applyNumberFormat="1" applyFont="1" applyFill="1" applyBorder="1" applyAlignment="1">
      <alignment horizontal="right" vertical="center"/>
    </xf>
    <xf numFmtId="1" fontId="4" fillId="4" borderId="21" xfId="0" applyNumberFormat="1" applyFont="1" applyFill="1" applyBorder="1" applyAlignment="1">
      <alignment horizontal="right" vertical="center"/>
    </xf>
    <xf numFmtId="1" fontId="4" fillId="4" borderId="24" xfId="0" applyNumberFormat="1" applyFont="1" applyFill="1" applyBorder="1" applyAlignment="1">
      <alignment horizontal="right" vertical="center"/>
    </xf>
    <xf numFmtId="1" fontId="0" fillId="4" borderId="24" xfId="0" applyNumberFormat="1" applyFont="1" applyFill="1" applyBorder="1" applyAlignment="1">
      <alignment horizontal="right" vertical="center"/>
    </xf>
    <xf numFmtId="1" fontId="0" fillId="4" borderId="24" xfId="0" applyNumberFormat="1" applyFont="1" applyFill="1" applyBorder="1"/>
    <xf numFmtId="1" fontId="0" fillId="4" borderId="4" xfId="0" applyNumberFormat="1" applyFont="1" applyFill="1" applyBorder="1"/>
    <xf numFmtId="1" fontId="4" fillId="4" borderId="22" xfId="0" applyNumberFormat="1" applyFont="1" applyFill="1" applyBorder="1" applyAlignment="1">
      <alignment horizontal="right" vertical="center"/>
    </xf>
    <xf numFmtId="1" fontId="0" fillId="4" borderId="0" xfId="0" applyNumberFormat="1" applyFont="1" applyFill="1" applyBorder="1" applyAlignment="1">
      <alignment horizontal="right" vertical="center"/>
    </xf>
    <xf numFmtId="1" fontId="0" fillId="4" borderId="8" xfId="0" applyNumberFormat="1" applyFont="1" applyFill="1" applyBorder="1" applyAlignment="1">
      <alignment horizontal="right" vertical="center"/>
    </xf>
    <xf numFmtId="1" fontId="0" fillId="4" borderId="0" xfId="0" applyNumberFormat="1" applyFont="1" applyFill="1" applyBorder="1"/>
    <xf numFmtId="1" fontId="0" fillId="4" borderId="8" xfId="0" applyNumberFormat="1" applyFont="1" applyFill="1" applyBorder="1"/>
    <xf numFmtId="1" fontId="0" fillId="4" borderId="5" xfId="0" applyNumberFormat="1" applyFont="1" applyFill="1" applyBorder="1"/>
    <xf numFmtId="1" fontId="0" fillId="4" borderId="6" xfId="0" applyNumberFormat="1" applyFont="1" applyFill="1" applyBorder="1"/>
    <xf numFmtId="1" fontId="0" fillId="0" borderId="0" xfId="0" applyNumberFormat="1" applyFont="1" applyFill="1"/>
    <xf numFmtId="1" fontId="0" fillId="0" borderId="0" xfId="0" applyNumberFormat="1" applyFont="1" applyFill="1" applyBorder="1"/>
    <xf numFmtId="165" fontId="0" fillId="0" borderId="19" xfId="0" applyNumberFormat="1" applyFont="1" applyBorder="1"/>
    <xf numFmtId="3" fontId="15" fillId="3" borderId="0" xfId="0" applyNumberFormat="1" applyFont="1" applyFill="1"/>
    <xf numFmtId="165" fontId="0" fillId="0" borderId="0" xfId="0" applyNumberFormat="1" applyFont="1" applyBorder="1" applyAlignment="1">
      <alignment horizontal="right"/>
    </xf>
    <xf numFmtId="165" fontId="0" fillId="0" borderId="20" xfId="0" applyNumberFormat="1" applyFont="1" applyBorder="1" applyAlignment="1">
      <alignment horizontal="right"/>
    </xf>
    <xf numFmtId="165" fontId="0" fillId="0" borderId="23" xfId="0" applyNumberFormat="1" applyFont="1" applyBorder="1"/>
    <xf numFmtId="3" fontId="0" fillId="3" borderId="0" xfId="0" applyNumberFormat="1" applyFont="1" applyFill="1"/>
    <xf numFmtId="3" fontId="0" fillId="3" borderId="0" xfId="0" applyNumberFormat="1" applyFont="1" applyFill="1" applyBorder="1"/>
    <xf numFmtId="9" fontId="0" fillId="0" borderId="7" xfId="0" applyNumberFormat="1" applyBorder="1" applyAlignment="1">
      <alignment horizontal="right"/>
    </xf>
    <xf numFmtId="9" fontId="0" fillId="0" borderId="4" xfId="0" applyNumberFormat="1" applyBorder="1" applyAlignment="1">
      <alignment horizontal="right"/>
    </xf>
    <xf numFmtId="9" fontId="2" fillId="0" borderId="9" xfId="0" applyNumberFormat="1" applyFont="1" applyBorder="1" applyAlignment="1">
      <alignment horizontal="right"/>
    </xf>
    <xf numFmtId="9" fontId="0" fillId="0" borderId="8" xfId="0" applyNumberFormat="1" applyBorder="1" applyAlignment="1">
      <alignment horizontal="right"/>
    </xf>
    <xf numFmtId="1" fontId="5" fillId="4" borderId="4" xfId="0" applyNumberFormat="1" applyFont="1" applyFill="1" applyBorder="1" applyAlignment="1">
      <alignment horizontal="center"/>
    </xf>
    <xf numFmtId="1" fontId="5" fillId="4" borderId="5" xfId="0" applyNumberFormat="1" applyFont="1" applyFill="1" applyBorder="1" applyAlignment="1">
      <alignment horizontal="center"/>
    </xf>
    <xf numFmtId="1" fontId="5" fillId="4" borderId="6" xfId="0" applyNumberFormat="1" applyFont="1" applyFill="1" applyBorder="1" applyAlignment="1">
      <alignment horizontal="center"/>
    </xf>
    <xf numFmtId="1" fontId="0" fillId="4" borderId="7" xfId="0" applyNumberFormat="1" applyFont="1" applyFill="1" applyBorder="1"/>
    <xf numFmtId="1" fontId="0" fillId="4" borderId="1" xfId="0" applyNumberFormat="1" applyFont="1" applyFill="1" applyBorder="1"/>
    <xf numFmtId="1" fontId="0" fillId="4" borderId="2" xfId="0" applyNumberFormat="1" applyFont="1" applyFill="1" applyBorder="1"/>
    <xf numFmtId="1" fontId="0" fillId="4" borderId="3" xfId="0" applyNumberFormat="1" applyFont="1" applyFill="1" applyBorder="1"/>
    <xf numFmtId="1" fontId="2" fillId="4" borderId="4" xfId="0" applyNumberFormat="1" applyFont="1" applyFill="1" applyBorder="1"/>
    <xf numFmtId="1" fontId="2" fillId="4" borderId="5" xfId="0" applyNumberFormat="1" applyFont="1" applyFill="1" applyBorder="1"/>
    <xf numFmtId="1" fontId="2" fillId="4" borderId="6" xfId="0" applyNumberFormat="1" applyFont="1" applyFill="1" applyBorder="1"/>
    <xf numFmtId="1" fontId="2" fillId="4" borderId="9" xfId="0" applyNumberFormat="1" applyFont="1" applyFill="1" applyBorder="1"/>
    <xf numFmtId="1" fontId="2" fillId="4" borderId="11" xfId="0" applyNumberFormat="1" applyFont="1" applyFill="1" applyBorder="1"/>
    <xf numFmtId="1" fontId="2" fillId="4" borderId="10" xfId="0" applyNumberFormat="1" applyFont="1" applyFill="1" applyBorder="1"/>
    <xf numFmtId="1" fontId="5" fillId="4" borderId="0" xfId="0" applyNumberFormat="1" applyFont="1" applyFill="1" applyBorder="1" applyAlignment="1">
      <alignment horizontal="right" vertical="center"/>
    </xf>
    <xf numFmtId="1" fontId="4" fillId="4" borderId="4" xfId="0" applyNumberFormat="1" applyFont="1" applyFill="1" applyBorder="1" applyAlignment="1">
      <alignment horizontal="right" vertical="center"/>
    </xf>
    <xf numFmtId="1" fontId="4" fillId="4" borderId="5" xfId="0" applyNumberFormat="1" applyFont="1" applyFill="1" applyBorder="1" applyAlignment="1">
      <alignment horizontal="right" vertical="center"/>
    </xf>
    <xf numFmtId="1" fontId="4" fillId="4" borderId="6" xfId="0" applyNumberFormat="1" applyFont="1" applyFill="1" applyBorder="1" applyAlignment="1">
      <alignment horizontal="right" vertical="center"/>
    </xf>
    <xf numFmtId="1" fontId="0" fillId="4" borderId="4" xfId="0" applyNumberFormat="1" applyFont="1" applyFill="1" applyBorder="1" applyAlignment="1">
      <alignment horizontal="right" vertical="center"/>
    </xf>
    <xf numFmtId="1" fontId="0" fillId="4" borderId="5" xfId="0" applyNumberFormat="1" applyFont="1" applyFill="1" applyBorder="1" applyAlignment="1">
      <alignment horizontal="right" vertical="center"/>
    </xf>
    <xf numFmtId="1" fontId="0" fillId="4" borderId="6" xfId="0" applyNumberFormat="1" applyFont="1" applyFill="1" applyBorder="1" applyAlignment="1">
      <alignment horizontal="right" vertical="center"/>
    </xf>
    <xf numFmtId="1" fontId="5" fillId="4" borderId="1" xfId="0" applyNumberFormat="1" applyFont="1" applyFill="1" applyBorder="1"/>
    <xf numFmtId="1" fontId="5" fillId="4" borderId="2" xfId="0" applyNumberFormat="1" applyFont="1" applyFill="1" applyBorder="1"/>
    <xf numFmtId="1" fontId="4" fillId="4" borderId="3" xfId="0" applyNumberFormat="1" applyFont="1" applyFill="1" applyBorder="1"/>
    <xf numFmtId="1" fontId="4" fillId="4" borderId="24" xfId="0" applyNumberFormat="1" applyFont="1" applyFill="1" applyBorder="1"/>
    <xf numFmtId="1" fontId="4" fillId="4" borderId="0" xfId="0" applyNumberFormat="1" applyFont="1" applyFill="1" applyBorder="1"/>
    <xf numFmtId="1" fontId="4" fillId="4" borderId="8" xfId="0" applyNumberFormat="1" applyFont="1" applyFill="1" applyBorder="1"/>
    <xf numFmtId="1" fontId="4" fillId="4" borderId="4" xfId="0" applyNumberFormat="1" applyFont="1" applyFill="1" applyBorder="1"/>
    <xf numFmtId="1" fontId="4" fillId="4" borderId="5" xfId="0" applyNumberFormat="1" applyFont="1" applyFill="1" applyBorder="1"/>
    <xf numFmtId="1" fontId="4" fillId="4" borderId="6" xfId="0" applyNumberFormat="1" applyFont="1" applyFill="1" applyBorder="1"/>
    <xf numFmtId="1" fontId="5" fillId="4" borderId="21" xfId="0" applyNumberFormat="1" applyFont="1" applyFill="1" applyBorder="1" applyAlignment="1">
      <alignment horizontal="right" vertical="center"/>
    </xf>
    <xf numFmtId="1" fontId="5" fillId="4" borderId="22" xfId="0" applyNumberFormat="1" applyFont="1" applyFill="1" applyBorder="1" applyAlignment="1">
      <alignment horizontal="right" vertical="center"/>
    </xf>
    <xf numFmtId="1" fontId="0" fillId="3" borderId="0" xfId="0" applyNumberFormat="1" applyFont="1" applyFill="1"/>
    <xf numFmtId="1" fontId="0" fillId="3" borderId="0" xfId="0" applyNumberFormat="1" applyFont="1" applyFill="1" applyBorder="1"/>
    <xf numFmtId="9" fontId="0" fillId="0" borderId="23" xfId="0" applyNumberFormat="1" applyBorder="1" applyAlignment="1">
      <alignment horizontal="right"/>
    </xf>
    <xf numFmtId="3" fontId="0" fillId="0" borderId="19" xfId="0" applyNumberFormat="1" applyFill="1" applyBorder="1"/>
    <xf numFmtId="9" fontId="0" fillId="0" borderId="21" xfId="0" applyNumberFormat="1" applyBorder="1" applyAlignment="1">
      <alignment horizontal="right"/>
    </xf>
    <xf numFmtId="9" fontId="0" fillId="0" borderId="22" xfId="0" applyNumberFormat="1" applyBorder="1" applyAlignment="1">
      <alignment horizontal="right"/>
    </xf>
    <xf numFmtId="9" fontId="0" fillId="0" borderId="0" xfId="0" applyNumberFormat="1" applyBorder="1" applyAlignment="1">
      <alignment horizontal="right"/>
    </xf>
    <xf numFmtId="9" fontId="0" fillId="0" borderId="5" xfId="0" applyNumberFormat="1" applyBorder="1" applyAlignment="1">
      <alignment horizontal="right"/>
    </xf>
    <xf numFmtId="0" fontId="0" fillId="0" borderId="0" xfId="0" applyBorder="1" applyAlignment="1">
      <alignment horizontal="right"/>
    </xf>
    <xf numFmtId="9" fontId="2" fillId="0" borderId="19" xfId="0" applyNumberFormat="1" applyFont="1" applyBorder="1" applyAlignment="1">
      <alignment horizontal="right"/>
    </xf>
    <xf numFmtId="9" fontId="0" fillId="0" borderId="6" xfId="0" applyNumberFormat="1" applyBorder="1" applyAlignment="1">
      <alignment horizontal="right"/>
    </xf>
    <xf numFmtId="9" fontId="2" fillId="0" borderId="20" xfId="0" applyNumberFormat="1" applyFont="1" applyBorder="1" applyAlignment="1">
      <alignment horizontal="right"/>
    </xf>
    <xf numFmtId="9" fontId="0" fillId="0" borderId="19" xfId="0" applyNumberFormat="1" applyBorder="1" applyAlignment="1">
      <alignment horizontal="right"/>
    </xf>
    <xf numFmtId="0" fontId="0" fillId="0" borderId="19" xfId="0" applyBorder="1" applyAlignment="1">
      <alignment horizontal="right"/>
    </xf>
    <xf numFmtId="0" fontId="0" fillId="0" borderId="0" xfId="0" applyAlignment="1">
      <alignment horizontal="left" vertical="top"/>
    </xf>
    <xf numFmtId="0" fontId="2" fillId="0" borderId="0" xfId="0" applyFont="1" applyAlignment="1">
      <alignment horizontal="left"/>
    </xf>
    <xf numFmtId="0" fontId="2" fillId="0" borderId="0" xfId="0" applyFont="1" applyAlignment="1"/>
    <xf numFmtId="165" fontId="0" fillId="0" borderId="22" xfId="0" applyNumberFormat="1" applyFont="1" applyBorder="1"/>
    <xf numFmtId="165" fontId="0" fillId="0" borderId="5" xfId="0" applyNumberFormat="1" applyFont="1" applyBorder="1"/>
    <xf numFmtId="165" fontId="0" fillId="0" borderId="0" xfId="0" applyNumberFormat="1" applyFont="1"/>
    <xf numFmtId="0" fontId="2" fillId="0" borderId="0" xfId="0" applyFont="1" applyBorder="1" applyAlignment="1">
      <alignment horizontal="left"/>
    </xf>
    <xf numFmtId="1" fontId="2" fillId="4" borderId="0" xfId="0" applyNumberFormat="1" applyFont="1" applyFill="1" applyBorder="1"/>
    <xf numFmtId="3" fontId="2" fillId="4" borderId="0" xfId="0" applyNumberFormat="1" applyFont="1" applyFill="1" applyBorder="1"/>
    <xf numFmtId="3" fontId="2" fillId="0" borderId="0" xfId="0" applyNumberFormat="1" applyFont="1" applyBorder="1"/>
    <xf numFmtId="9" fontId="2" fillId="0" borderId="0" xfId="1" applyFont="1" applyBorder="1"/>
    <xf numFmtId="9" fontId="2" fillId="0" borderId="18" xfId="1" applyNumberFormat="1" applyFont="1" applyBorder="1"/>
    <xf numFmtId="9" fontId="2" fillId="0" borderId="19" xfId="1" applyNumberFormat="1" applyFont="1" applyBorder="1"/>
    <xf numFmtId="9" fontId="2" fillId="0" borderId="20" xfId="1" applyNumberFormat="1" applyFont="1" applyBorder="1"/>
    <xf numFmtId="0" fontId="2" fillId="0" borderId="0" xfId="0" applyFont="1" applyBorder="1"/>
    <xf numFmtId="165" fontId="0" fillId="0" borderId="0" xfId="0" applyNumberFormat="1" applyFont="1" applyBorder="1"/>
    <xf numFmtId="164" fontId="6" fillId="0" borderId="0" xfId="0" applyNumberFormat="1" applyFont="1" applyAlignment="1">
      <alignment horizontal="left"/>
    </xf>
    <xf numFmtId="0" fontId="1" fillId="2" borderId="12" xfId="0" applyFont="1" applyFill="1" applyBorder="1" applyAlignment="1">
      <alignment horizontal="left" vertical="top"/>
    </xf>
    <xf numFmtId="0" fontId="1" fillId="2" borderId="13" xfId="0" applyFont="1" applyFill="1" applyBorder="1" applyAlignment="1">
      <alignment horizontal="left" vertical="top"/>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left" vertical="top"/>
    </xf>
    <xf numFmtId="0" fontId="1" fillId="2" borderId="7" xfId="0" applyFont="1" applyFill="1" applyBorder="1" applyAlignment="1">
      <alignment horizontal="left" vertical="top"/>
    </xf>
    <xf numFmtId="0" fontId="1" fillId="2" borderId="3" xfId="0" applyFont="1" applyFill="1" applyBorder="1" applyAlignment="1">
      <alignment horizontal="left" vertical="top"/>
    </xf>
    <xf numFmtId="0" fontId="1" fillId="2" borderId="8" xfId="0" applyFont="1" applyFill="1" applyBorder="1" applyAlignment="1">
      <alignment horizontal="left" vertical="top"/>
    </xf>
    <xf numFmtId="0" fontId="5" fillId="4" borderId="2" xfId="0" applyFont="1" applyFill="1" applyBorder="1" applyAlignment="1">
      <alignment horizontal="center"/>
    </xf>
    <xf numFmtId="1" fontId="5" fillId="4" borderId="1" xfId="0" applyNumberFormat="1" applyFont="1" applyFill="1" applyBorder="1" applyAlignment="1">
      <alignment horizontal="center"/>
    </xf>
    <xf numFmtId="1" fontId="5" fillId="4" borderId="2" xfId="0" applyNumberFormat="1" applyFont="1" applyFill="1" applyBorder="1" applyAlignment="1">
      <alignment horizontal="center"/>
    </xf>
    <xf numFmtId="1" fontId="5" fillId="4" borderId="3" xfId="0" applyNumberFormat="1" applyFont="1" applyFill="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0" fontId="5" fillId="4" borderId="1" xfId="0" applyFont="1" applyFill="1" applyBorder="1" applyAlignment="1">
      <alignment horizontal="center"/>
    </xf>
    <xf numFmtId="0" fontId="5" fillId="4" borderId="3" xfId="0" applyFont="1" applyFill="1" applyBorder="1" applyAlignment="1">
      <alignment horizontal="center"/>
    </xf>
    <xf numFmtId="0" fontId="1" fillId="2" borderId="4" xfId="0" applyFont="1" applyFill="1" applyBorder="1" applyAlignment="1">
      <alignment horizontal="left" vertical="top"/>
    </xf>
    <xf numFmtId="0" fontId="1" fillId="2" borderId="23" xfId="0" applyFont="1" applyFill="1" applyBorder="1" applyAlignment="1">
      <alignment horizontal="left" vertical="top"/>
    </xf>
    <xf numFmtId="0" fontId="1" fillId="2" borderId="6"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6" xfId="0" applyFont="1" applyFill="1" applyBorder="1" applyAlignment="1">
      <alignment horizontal="left" vertical="top" wrapText="1"/>
    </xf>
    <xf numFmtId="0" fontId="0" fillId="0" borderId="26" xfId="0" applyFont="1" applyBorder="1" applyAlignment="1">
      <alignment horizontal="left" vertical="top" wrapText="1"/>
    </xf>
    <xf numFmtId="0" fontId="0" fillId="0" borderId="13" xfId="0" applyFont="1" applyBorder="1" applyAlignment="1">
      <alignment horizontal="left" vertical="top" wrapText="1"/>
    </xf>
    <xf numFmtId="0" fontId="0" fillId="0" borderId="24" xfId="0" applyFont="1" applyBorder="1" applyAlignment="1">
      <alignment horizontal="left"/>
    </xf>
    <xf numFmtId="0" fontId="0" fillId="0" borderId="8" xfId="0" applyFont="1" applyBorder="1" applyAlignment="1">
      <alignment horizontal="left"/>
    </xf>
    <xf numFmtId="0" fontId="0" fillId="0" borderId="4" xfId="0" applyFont="1" applyBorder="1" applyAlignment="1">
      <alignment horizontal="left"/>
    </xf>
    <xf numFmtId="0" fontId="0" fillId="0" borderId="6" xfId="0" applyFont="1" applyBorder="1" applyAlignment="1">
      <alignment horizontal="left"/>
    </xf>
    <xf numFmtId="0" fontId="1" fillId="2" borderId="21" xfId="0" applyFont="1" applyFill="1" applyBorder="1" applyAlignment="1">
      <alignment horizontal="left"/>
    </xf>
    <xf numFmtId="0" fontId="1" fillId="2" borderId="23" xfId="0" applyFont="1" applyFill="1" applyBorder="1" applyAlignment="1">
      <alignment horizontal="left"/>
    </xf>
    <xf numFmtId="0" fontId="1" fillId="2" borderId="4" xfId="0" applyFont="1" applyFill="1" applyBorder="1" applyAlignment="1">
      <alignment horizontal="left"/>
    </xf>
    <xf numFmtId="0" fontId="1" fillId="2" borderId="6" xfId="0" applyFont="1" applyFill="1" applyBorder="1" applyAlignment="1">
      <alignment horizontal="left"/>
    </xf>
    <xf numFmtId="0" fontId="2" fillId="0" borderId="0" xfId="0" applyFont="1" applyAlignment="1">
      <alignment horizontal="left"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2" fillId="0" borderId="0" xfId="0" applyFont="1" applyAlignment="1">
      <alignment horizontal="left" vertical="top" wrapText="1"/>
    </xf>
    <xf numFmtId="0" fontId="4" fillId="0" borderId="28"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9" fillId="0" borderId="0" xfId="2" applyFont="1" applyBorder="1" applyAlignment="1">
      <alignment horizontal="left" vertical="top"/>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9C1E8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tbr.co.uk/" TargetMode="External"/><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13</xdr:col>
      <xdr:colOff>228600</xdr:colOff>
      <xdr:row>6</xdr:row>
      <xdr:rowOff>104775</xdr:rowOff>
    </xdr:to>
    <xdr:sp macro="" textlink="">
      <xdr:nvSpPr>
        <xdr:cNvPr id="2" name="TextBox 1"/>
        <xdr:cNvSpPr txBox="1">
          <a:spLocks noChangeArrowheads="1"/>
        </xdr:cNvSpPr>
      </xdr:nvSpPr>
      <xdr:spPr bwMode="auto">
        <a:xfrm>
          <a:off x="1447800" y="190500"/>
          <a:ext cx="6324600" cy="1057275"/>
        </a:xfrm>
        <a:prstGeom prst="rect">
          <a:avLst/>
        </a:prstGeom>
        <a:solidFill>
          <a:srgbClr val="9C1E8B"/>
        </a:solidFill>
        <a:ln w="9525">
          <a:noFill/>
          <a:miter lim="800000"/>
          <a:headEnd/>
          <a:tailEnd/>
        </a:ln>
      </xdr:spPr>
      <xdr:txBody>
        <a:bodyPr vertOverflow="clip" wrap="square" lIns="91440" tIns="45720" rIns="91440" bIns="45720" anchor="t" upright="1"/>
        <a:lstStyle/>
        <a:p>
          <a:pPr algn="l" rtl="0">
            <a:defRPr sz="1000"/>
          </a:pPr>
          <a:r>
            <a:rPr lang="en-GB" sz="1200" b="1" i="0" u="none" strike="noStrike" baseline="0">
              <a:solidFill>
                <a:srgbClr val="FFFFFF"/>
              </a:solidFill>
              <a:latin typeface="Tahoma"/>
              <a:ea typeface="Tahoma"/>
              <a:cs typeface="Tahoma"/>
            </a:rPr>
            <a:t>This data pack was produced by TBR to help the London Mathematical Society update the analysis in their February 2013 report </a:t>
          </a:r>
          <a:r>
            <a:rPr lang="en-GB" sz="1200" b="1" i="1" u="none" strike="noStrike" baseline="0">
              <a:solidFill>
                <a:srgbClr val="FFFFFF"/>
              </a:solidFill>
              <a:latin typeface="Tahoma"/>
              <a:ea typeface="Tahoma"/>
              <a:cs typeface="Tahoma"/>
            </a:rPr>
            <a:t>Advancing Women in Mathematics: Good Practice in UK University Departments</a:t>
          </a:r>
          <a:r>
            <a:rPr lang="en-GB" sz="1200" b="1" i="0" u="none" strike="noStrike" baseline="0">
              <a:solidFill>
                <a:srgbClr val="FFFFFF"/>
              </a:solidFill>
              <a:latin typeface="Tahoma"/>
              <a:ea typeface="Tahoma"/>
              <a:cs typeface="Tahoma"/>
            </a:rPr>
            <a:t>.</a:t>
          </a:r>
        </a:p>
        <a:p>
          <a:pPr algn="l" rtl="0">
            <a:defRPr sz="1000"/>
          </a:pPr>
          <a:endParaRPr lang="en-GB" sz="1200" b="1" i="0" u="none" strike="noStrike" baseline="0">
            <a:solidFill>
              <a:srgbClr val="FFFFFF"/>
            </a:solidFill>
            <a:latin typeface="Tahoma"/>
            <a:ea typeface="Tahoma"/>
            <a:cs typeface="Tahoma"/>
          </a:endParaRPr>
        </a:p>
        <a:p>
          <a:pPr algn="l" rtl="0">
            <a:defRPr sz="1000"/>
          </a:pPr>
          <a:endParaRPr lang="en-GB" sz="1200" b="1" i="0" u="none" strike="noStrike" baseline="0">
            <a:solidFill>
              <a:srgbClr val="FFFFFF"/>
            </a:solidFill>
            <a:latin typeface="Tahoma"/>
            <a:ea typeface="Tahoma"/>
            <a:cs typeface="Tahoma"/>
          </a:endParaRPr>
        </a:p>
      </xdr:txBody>
    </xdr:sp>
    <xdr:clientData/>
  </xdr:twoCellAnchor>
  <xdr:twoCellAnchor editAs="oneCell">
    <xdr:from>
      <xdr:col>1</xdr:col>
      <xdr:colOff>9525</xdr:colOff>
      <xdr:row>1</xdr:row>
      <xdr:rowOff>9525</xdr:rowOff>
    </xdr:from>
    <xdr:to>
      <xdr:col>2</xdr:col>
      <xdr:colOff>466725</xdr:colOff>
      <xdr:row>6</xdr:row>
      <xdr:rowOff>123825</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 y="200025"/>
          <a:ext cx="1066800" cy="1066800"/>
        </a:xfrm>
        <a:prstGeom prst="rect">
          <a:avLst/>
        </a:prstGeom>
      </xdr:spPr>
    </xdr:pic>
    <xdr:clientData/>
  </xdr:twoCellAnchor>
  <xdr:oneCellAnchor>
    <xdr:from>
      <xdr:col>13</xdr:col>
      <xdr:colOff>638175</xdr:colOff>
      <xdr:row>1</xdr:row>
      <xdr:rowOff>9525</xdr:rowOff>
    </xdr:from>
    <xdr:ext cx="184731" cy="264560"/>
    <xdr:sp macro="" textlink="">
      <xdr:nvSpPr>
        <xdr:cNvPr id="4" name="TextBox 3"/>
        <xdr:cNvSpPr txBox="1"/>
      </xdr:nvSpPr>
      <xdr:spPr>
        <a:xfrm>
          <a:off x="8772525"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18</xdr:col>
      <xdr:colOff>288745</xdr:colOff>
      <xdr:row>1</xdr:row>
      <xdr:rowOff>19050</xdr:rowOff>
    </xdr:from>
    <xdr:to>
      <xdr:col>20</xdr:col>
      <xdr:colOff>457199</xdr:colOff>
      <xdr:row>6</xdr:row>
      <xdr:rowOff>9525</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09220" y="209550"/>
          <a:ext cx="1482904" cy="942975"/>
        </a:xfrm>
        <a:prstGeom prst="rect">
          <a:avLst/>
        </a:prstGeom>
      </xdr:spPr>
    </xdr:pic>
    <xdr:clientData/>
  </xdr:twoCellAnchor>
  <xdr:twoCellAnchor editAs="oneCell">
    <xdr:from>
      <xdr:col>14</xdr:col>
      <xdr:colOff>9525</xdr:colOff>
      <xdr:row>1</xdr:row>
      <xdr:rowOff>114300</xdr:rowOff>
    </xdr:from>
    <xdr:to>
      <xdr:col>17</xdr:col>
      <xdr:colOff>647700</xdr:colOff>
      <xdr:row>5</xdr:row>
      <xdr:rowOff>130361</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01100" y="304800"/>
          <a:ext cx="2609850" cy="7780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2015/PN00515O_LMS_Gender_in_HE/Work/Data/HESA_staffing/37210_Item2_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2015/PN03615O_LMS_Gender_in_HE_201314/Work/Data/HESA/%2037811_Item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s>
    <sheetDataSet>
      <sheetData sheetId="0"/>
      <sheetData sheetId="1">
        <row r="20">
          <cell r="A20" t="str">
            <v>Female</v>
          </cell>
          <cell r="B20">
            <v>42.7</v>
          </cell>
          <cell r="C20">
            <v>45.4</v>
          </cell>
          <cell r="D20">
            <v>45.3</v>
          </cell>
        </row>
        <row r="21">
          <cell r="A21" t="str">
            <v>Male</v>
          </cell>
          <cell r="B21">
            <v>45.6</v>
          </cell>
          <cell r="C21">
            <v>47.1</v>
          </cell>
          <cell r="D21">
            <v>47</v>
          </cell>
        </row>
        <row r="22">
          <cell r="A22" t="str">
            <v>Total</v>
          </cell>
          <cell r="B22">
            <v>45</v>
          </cell>
          <cell r="C22">
            <v>46.3</v>
          </cell>
          <cell r="D22">
            <v>46.3</v>
          </cell>
        </row>
        <row r="30">
          <cell r="A30" t="str">
            <v>Professor</v>
          </cell>
          <cell r="B30">
            <v>49.4</v>
          </cell>
          <cell r="C30">
            <v>52.6</v>
          </cell>
          <cell r="D30">
            <v>52.3</v>
          </cell>
        </row>
        <row r="31">
          <cell r="A31" t="str">
            <v>Senior lecturers/ lecturers</v>
          </cell>
          <cell r="B31">
            <v>42</v>
          </cell>
          <cell r="C31">
            <v>43.1</v>
          </cell>
          <cell r="D31">
            <v>42.9</v>
          </cell>
        </row>
        <row r="32">
          <cell r="A32" t="str">
            <v>Researchers</v>
          </cell>
          <cell r="B32">
            <v>37.700000000000003</v>
          </cell>
          <cell r="C32">
            <v>36</v>
          </cell>
          <cell r="D32">
            <v>36.4</v>
          </cell>
        </row>
        <row r="33">
          <cell r="A33" t="str">
            <v>Other grades</v>
          </cell>
          <cell r="B33" t="str">
            <v>..</v>
          </cell>
          <cell r="C33" t="str">
            <v>..</v>
          </cell>
          <cell r="D33" t="str">
            <v>..</v>
          </cell>
        </row>
        <row r="34">
          <cell r="A34" t="str">
            <v>Total</v>
          </cell>
          <cell r="B34">
            <v>42.7</v>
          </cell>
          <cell r="C34">
            <v>45.6</v>
          </cell>
          <cell r="D34">
            <v>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s>
    <sheetDataSet>
      <sheetData sheetId="0"/>
      <sheetData sheetId="1">
        <row r="18">
          <cell r="A18" t="str">
            <v>Female</v>
          </cell>
          <cell r="B18">
            <v>42.4</v>
          </cell>
          <cell r="C18">
            <v>45.4</v>
          </cell>
          <cell r="D18">
            <v>45.3</v>
          </cell>
        </row>
        <row r="19">
          <cell r="A19" t="str">
            <v>Male</v>
          </cell>
          <cell r="B19">
            <v>45.7</v>
          </cell>
          <cell r="C19">
            <v>47.1</v>
          </cell>
          <cell r="D19">
            <v>47.1</v>
          </cell>
        </row>
        <row r="20">
          <cell r="A20" t="str">
            <v>Total</v>
          </cell>
          <cell r="B20">
            <v>45.1</v>
          </cell>
          <cell r="C20">
            <v>46.4</v>
          </cell>
          <cell r="D20">
            <v>46.3</v>
          </cell>
        </row>
        <row r="27">
          <cell r="A27" t="str">
            <v>Professor</v>
          </cell>
          <cell r="B27">
            <v>50.4</v>
          </cell>
          <cell r="C27">
            <v>53</v>
          </cell>
          <cell r="D27">
            <v>52.7</v>
          </cell>
        </row>
        <row r="28">
          <cell r="A28" t="str">
            <v>Senior lecturers/ lecturers</v>
          </cell>
          <cell r="B28">
            <v>41.6</v>
          </cell>
          <cell r="C28">
            <v>43.2</v>
          </cell>
          <cell r="D28">
            <v>42.9</v>
          </cell>
        </row>
        <row r="29">
          <cell r="A29" t="str">
            <v>Researchers</v>
          </cell>
          <cell r="B29">
            <v>37</v>
          </cell>
          <cell r="C29">
            <v>35.299999999999997</v>
          </cell>
          <cell r="D29">
            <v>35.700000000000003</v>
          </cell>
        </row>
        <row r="30">
          <cell r="A30" t="str">
            <v>Other grades</v>
          </cell>
          <cell r="B30" t="str">
            <v>..</v>
          </cell>
          <cell r="C30" t="str">
            <v>..</v>
          </cell>
          <cell r="D30" t="str">
            <v>..</v>
          </cell>
        </row>
        <row r="31">
          <cell r="A31" t="str">
            <v>Total</v>
          </cell>
          <cell r="B31">
            <v>42.4</v>
          </cell>
          <cell r="C31">
            <v>45.7</v>
          </cell>
          <cell r="D31">
            <v>45.1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hesa.ac.uk/13025/a/LEV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N19"/>
  <sheetViews>
    <sheetView showRowColHeaders="0" tabSelected="1" view="pageLayout" zoomScaleNormal="100" workbookViewId="0">
      <selection activeCell="Q13" sqref="Q13"/>
    </sheetView>
  </sheetViews>
  <sheetFormatPr defaultRowHeight="15" x14ac:dyDescent="0.25"/>
  <cols>
    <col min="1" max="1" width="3.42578125" style="169" customWidth="1"/>
    <col min="2" max="2" width="9.140625" style="169" customWidth="1"/>
    <col min="3" max="3" width="9.140625" style="48" customWidth="1"/>
    <col min="4" max="14" width="9.140625" style="169"/>
  </cols>
  <sheetData>
    <row r="9" spans="4:5" x14ac:dyDescent="0.25">
      <c r="D9" s="170" t="s">
        <v>70</v>
      </c>
      <c r="E9" s="163"/>
    </row>
    <row r="10" spans="4:5" x14ac:dyDescent="0.25">
      <c r="D10" s="305">
        <v>42370</v>
      </c>
      <c r="E10" s="305"/>
    </row>
    <row r="13" spans="4:5" x14ac:dyDescent="0.25">
      <c r="D13" s="171" t="s">
        <v>62</v>
      </c>
      <c r="E13" s="171" t="s">
        <v>63</v>
      </c>
    </row>
    <row r="15" spans="4:5" x14ac:dyDescent="0.25">
      <c r="D15" s="173" t="s">
        <v>65</v>
      </c>
      <c r="E15" s="48" t="s">
        <v>109</v>
      </c>
    </row>
    <row r="16" spans="4:5" x14ac:dyDescent="0.25">
      <c r="D16" s="173" t="s">
        <v>66</v>
      </c>
      <c r="E16" s="48" t="s">
        <v>72</v>
      </c>
    </row>
    <row r="17" spans="4:5" x14ac:dyDescent="0.25">
      <c r="D17" s="173" t="s">
        <v>67</v>
      </c>
      <c r="E17" s="48" t="s">
        <v>73</v>
      </c>
    </row>
    <row r="18" spans="4:5" x14ac:dyDescent="0.25">
      <c r="D18" s="173" t="s">
        <v>68</v>
      </c>
      <c r="E18" s="48" t="s">
        <v>74</v>
      </c>
    </row>
    <row r="19" spans="4:5" x14ac:dyDescent="0.25">
      <c r="D19" s="172" t="s">
        <v>49</v>
      </c>
      <c r="E19" s="48" t="s">
        <v>64</v>
      </c>
    </row>
  </sheetData>
  <mergeCells count="1">
    <mergeCell ref="D10:E10"/>
  </mergeCells>
  <hyperlinks>
    <hyperlink ref="D15" location="'S1'!A1" display="S1"/>
    <hyperlink ref="D16" location="'S2'!A1" display="S2"/>
    <hyperlink ref="D17" location="'S3'!A1" display="S3"/>
    <hyperlink ref="D18" location="'S4'!A1" display="S4"/>
    <hyperlink ref="D19" location="Notes!A1" display="Notes"/>
  </hyperlinks>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13"/>
  <sheetViews>
    <sheetView showGridLines="0" showRowColHeaders="0" workbookViewId="0"/>
  </sheetViews>
  <sheetFormatPr defaultRowHeight="15" x14ac:dyDescent="0.25"/>
  <cols>
    <col min="1" max="1" width="3.5703125" customWidth="1"/>
    <col min="2" max="2" width="21" customWidth="1"/>
    <col min="3" max="3" width="10.85546875" customWidth="1"/>
    <col min="22" max="22" width="9.5703125" bestFit="1" customWidth="1"/>
  </cols>
  <sheetData>
    <row r="2" spans="2:27" x14ac:dyDescent="0.25">
      <c r="B2" s="2" t="s">
        <v>107</v>
      </c>
    </row>
    <row r="3" spans="2:27" x14ac:dyDescent="0.25">
      <c r="B3" t="s">
        <v>108</v>
      </c>
    </row>
    <row r="7" spans="2:27" x14ac:dyDescent="0.25">
      <c r="B7" s="306" t="s">
        <v>16</v>
      </c>
      <c r="C7" s="308">
        <v>2012</v>
      </c>
      <c r="D7" s="309"/>
      <c r="E7" s="310"/>
      <c r="F7" s="308">
        <v>2013</v>
      </c>
      <c r="G7" s="309"/>
      <c r="H7" s="310"/>
      <c r="I7" s="308">
        <v>2014</v>
      </c>
      <c r="J7" s="309"/>
      <c r="K7" s="310"/>
      <c r="L7" s="308">
        <v>2015</v>
      </c>
      <c r="M7" s="309"/>
      <c r="N7" s="310"/>
      <c r="P7" s="308">
        <v>2012</v>
      </c>
      <c r="Q7" s="309"/>
      <c r="R7" s="310"/>
      <c r="S7" s="308">
        <v>2013</v>
      </c>
      <c r="T7" s="309"/>
      <c r="U7" s="310"/>
      <c r="V7" s="308">
        <v>2014</v>
      </c>
      <c r="W7" s="309"/>
      <c r="X7" s="310"/>
      <c r="Y7" s="308">
        <v>2014</v>
      </c>
      <c r="Z7" s="309"/>
      <c r="AA7" s="310"/>
    </row>
    <row r="8" spans="2:27" x14ac:dyDescent="0.25">
      <c r="B8" s="307"/>
      <c r="C8" s="24" t="s">
        <v>1</v>
      </c>
      <c r="D8" s="23" t="s">
        <v>2</v>
      </c>
      <c r="E8" s="25" t="s">
        <v>8</v>
      </c>
      <c r="F8" s="24" t="s">
        <v>1</v>
      </c>
      <c r="G8" s="23" t="s">
        <v>2</v>
      </c>
      <c r="H8" s="25" t="s">
        <v>8</v>
      </c>
      <c r="I8" s="24" t="s">
        <v>1</v>
      </c>
      <c r="J8" s="23" t="s">
        <v>2</v>
      </c>
      <c r="K8" s="25" t="s">
        <v>8</v>
      </c>
      <c r="L8" s="24" t="s">
        <v>1</v>
      </c>
      <c r="M8" s="23" t="s">
        <v>2</v>
      </c>
      <c r="N8" s="25" t="s">
        <v>8</v>
      </c>
      <c r="P8" s="24" t="s">
        <v>1</v>
      </c>
      <c r="Q8" s="23" t="s">
        <v>2</v>
      </c>
      <c r="R8" s="25" t="s">
        <v>8</v>
      </c>
      <c r="S8" s="24" t="s">
        <v>1</v>
      </c>
      <c r="T8" s="23" t="s">
        <v>2</v>
      </c>
      <c r="U8" s="25" t="s">
        <v>8</v>
      </c>
      <c r="V8" s="24" t="s">
        <v>1</v>
      </c>
      <c r="W8" s="23" t="s">
        <v>2</v>
      </c>
      <c r="X8" s="25" t="s">
        <v>8</v>
      </c>
      <c r="Y8" s="24" t="s">
        <v>1</v>
      </c>
      <c r="Z8" s="23" t="s">
        <v>2</v>
      </c>
      <c r="AA8" s="25" t="s">
        <v>8</v>
      </c>
    </row>
    <row r="9" spans="2:27" x14ac:dyDescent="0.25">
      <c r="B9" s="29" t="s">
        <v>17</v>
      </c>
      <c r="C9" s="15">
        <v>34301</v>
      </c>
      <c r="D9" s="16">
        <v>51413</v>
      </c>
      <c r="E9" s="17">
        <v>85714</v>
      </c>
      <c r="F9" s="15">
        <v>34625</v>
      </c>
      <c r="G9" s="16">
        <v>53435</v>
      </c>
      <c r="H9" s="17">
        <v>88060</v>
      </c>
      <c r="I9" s="15">
        <v>34374</v>
      </c>
      <c r="J9" s="16">
        <v>54442</v>
      </c>
      <c r="K9" s="17">
        <v>88816</v>
      </c>
      <c r="L9" s="15">
        <v>35937</v>
      </c>
      <c r="M9" s="16">
        <v>56774</v>
      </c>
      <c r="N9" s="17">
        <v>92711</v>
      </c>
      <c r="P9" s="32">
        <f>C9/E9</f>
        <v>0.40017966726555754</v>
      </c>
      <c r="Q9" s="36">
        <f>D9/E9</f>
        <v>0.59982033273444246</v>
      </c>
      <c r="R9" s="34">
        <f>E9/E9</f>
        <v>1</v>
      </c>
      <c r="S9" s="32">
        <f>F9/H9</f>
        <v>0.39319781966840789</v>
      </c>
      <c r="T9" s="36">
        <f>G9/H9</f>
        <v>0.60680218033159206</v>
      </c>
      <c r="U9" s="34">
        <f>H9/H9</f>
        <v>1</v>
      </c>
      <c r="V9" s="32">
        <f>I9/K9</f>
        <v>0.38702486038551615</v>
      </c>
      <c r="W9" s="36">
        <f>J9/K9</f>
        <v>0.61297513961448391</v>
      </c>
      <c r="X9" s="34">
        <f>K9/K9</f>
        <v>1</v>
      </c>
      <c r="Y9" s="32">
        <f>L9/N9</f>
        <v>0.38762390654830603</v>
      </c>
      <c r="Z9" s="36">
        <f>M9/N9</f>
        <v>0.61237609345169397</v>
      </c>
      <c r="AA9" s="34">
        <f>N9/N9</f>
        <v>1</v>
      </c>
    </row>
    <row r="10" spans="2:27" x14ac:dyDescent="0.25">
      <c r="B10" s="30" t="s">
        <v>18</v>
      </c>
      <c r="C10" s="12">
        <v>3972</v>
      </c>
      <c r="D10" s="13">
        <v>9251</v>
      </c>
      <c r="E10" s="14">
        <v>13223</v>
      </c>
      <c r="F10" s="12">
        <v>3951</v>
      </c>
      <c r="G10" s="13">
        <v>9870</v>
      </c>
      <c r="H10" s="14">
        <v>13821</v>
      </c>
      <c r="I10" s="12">
        <v>3975</v>
      </c>
      <c r="J10" s="13">
        <v>10053</v>
      </c>
      <c r="K10" s="14">
        <v>14028</v>
      </c>
      <c r="L10" s="12">
        <v>4177</v>
      </c>
      <c r="M10" s="13">
        <v>10816</v>
      </c>
      <c r="N10" s="14">
        <v>14993</v>
      </c>
      <c r="P10" s="33">
        <f>C10/E10</f>
        <v>0.30038569159797324</v>
      </c>
      <c r="Q10" s="37">
        <f>D10/E10</f>
        <v>0.69961430840202676</v>
      </c>
      <c r="R10" s="35">
        <f>E10/E10</f>
        <v>1</v>
      </c>
      <c r="S10" s="33">
        <f>F10/H10</f>
        <v>0.28586932928152808</v>
      </c>
      <c r="T10" s="37">
        <f>G10/H10</f>
        <v>0.71413067071847192</v>
      </c>
      <c r="U10" s="35">
        <f>H10/H10</f>
        <v>1</v>
      </c>
      <c r="V10" s="33">
        <f>I10/K10</f>
        <v>0.28336184773310524</v>
      </c>
      <c r="W10" s="37">
        <f>J10/K10</f>
        <v>0.71663815226689476</v>
      </c>
      <c r="X10" s="35">
        <f>K10/K10</f>
        <v>1</v>
      </c>
      <c r="Y10" s="33">
        <f>L10/N10</f>
        <v>0.27859667844994329</v>
      </c>
      <c r="Z10" s="37">
        <f>M10/N10</f>
        <v>0.72140332155005671</v>
      </c>
      <c r="AA10" s="35">
        <f>N10/N10</f>
        <v>1</v>
      </c>
    </row>
    <row r="11" spans="2:27" x14ac:dyDescent="0.25">
      <c r="B11" s="31"/>
      <c r="C11" s="16"/>
      <c r="D11" s="16"/>
      <c r="E11" s="16"/>
      <c r="F11" s="16"/>
      <c r="G11" s="16"/>
      <c r="H11" s="16"/>
    </row>
    <row r="13" spans="2:27" x14ac:dyDescent="0.25">
      <c r="C13" s="1"/>
      <c r="D13" s="1"/>
      <c r="E13" s="1"/>
      <c r="F13" s="1"/>
      <c r="G13" s="1"/>
      <c r="H13" s="1"/>
    </row>
  </sheetData>
  <sheetProtection password="A3DE" sheet="1" objects="1" scenarios="1"/>
  <mergeCells count="9">
    <mergeCell ref="B7:B8"/>
    <mergeCell ref="C7:E7"/>
    <mergeCell ref="F7:H7"/>
    <mergeCell ref="L7:N7"/>
    <mergeCell ref="Y7:AA7"/>
    <mergeCell ref="I7:K7"/>
    <mergeCell ref="V7:X7"/>
    <mergeCell ref="P7:R7"/>
    <mergeCell ref="S7:U7"/>
  </mergeCell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29"/>
  <sheetViews>
    <sheetView showGridLines="0" showRowColHeaders="0" workbookViewId="0"/>
  </sheetViews>
  <sheetFormatPr defaultRowHeight="15" x14ac:dyDescent="0.25"/>
  <cols>
    <col min="1" max="1" width="3.5703125" customWidth="1"/>
    <col min="2" max="2" width="13.85546875" customWidth="1"/>
    <col min="3" max="3" width="20" bestFit="1" customWidth="1"/>
    <col min="4" max="15" width="9.140625" style="210" hidden="1" customWidth="1"/>
    <col min="16" max="21" width="9.140625" customWidth="1"/>
  </cols>
  <sheetData>
    <row r="2" spans="2:40" x14ac:dyDescent="0.25">
      <c r="B2" s="2" t="s">
        <v>97</v>
      </c>
    </row>
    <row r="3" spans="2:40" x14ac:dyDescent="0.25">
      <c r="B3" t="s">
        <v>77</v>
      </c>
    </row>
    <row r="7" spans="2:40" x14ac:dyDescent="0.25">
      <c r="B7" s="311" t="s">
        <v>12</v>
      </c>
      <c r="C7" s="313" t="s">
        <v>0</v>
      </c>
      <c r="D7" s="315" t="s">
        <v>11</v>
      </c>
      <c r="E7" s="315"/>
      <c r="F7" s="315"/>
      <c r="G7" s="315" t="s">
        <v>13</v>
      </c>
      <c r="H7" s="315"/>
      <c r="I7" s="315"/>
      <c r="J7" s="315" t="s">
        <v>75</v>
      </c>
      <c r="K7" s="315"/>
      <c r="L7" s="315"/>
      <c r="M7" s="315" t="s">
        <v>76</v>
      </c>
      <c r="N7" s="315"/>
      <c r="O7" s="315"/>
      <c r="P7" s="308" t="s">
        <v>11</v>
      </c>
      <c r="Q7" s="309"/>
      <c r="R7" s="310"/>
      <c r="S7" s="308" t="s">
        <v>13</v>
      </c>
      <c r="T7" s="309"/>
      <c r="U7" s="310"/>
      <c r="V7" s="308" t="s">
        <v>75</v>
      </c>
      <c r="W7" s="309"/>
      <c r="X7" s="310"/>
      <c r="Y7" s="308" t="s">
        <v>76</v>
      </c>
      <c r="Z7" s="309"/>
      <c r="AA7" s="310"/>
      <c r="AC7" s="308" t="s">
        <v>11</v>
      </c>
      <c r="AD7" s="309"/>
      <c r="AE7" s="310"/>
      <c r="AF7" s="308" t="s">
        <v>13</v>
      </c>
      <c r="AG7" s="309"/>
      <c r="AH7" s="310"/>
      <c r="AI7" s="308" t="s">
        <v>75</v>
      </c>
      <c r="AJ7" s="309"/>
      <c r="AK7" s="310"/>
      <c r="AL7" s="308" t="s">
        <v>76</v>
      </c>
      <c r="AM7" s="309"/>
      <c r="AN7" s="310"/>
    </row>
    <row r="8" spans="2:40" x14ac:dyDescent="0.25">
      <c r="B8" s="312"/>
      <c r="C8" s="314"/>
      <c r="D8" s="177" t="s">
        <v>1</v>
      </c>
      <c r="E8" s="177" t="s">
        <v>2</v>
      </c>
      <c r="F8" s="177" t="s">
        <v>8</v>
      </c>
      <c r="G8" s="177" t="s">
        <v>1</v>
      </c>
      <c r="H8" s="177" t="s">
        <v>2</v>
      </c>
      <c r="I8" s="177" t="s">
        <v>8</v>
      </c>
      <c r="J8" s="177" t="s">
        <v>1</v>
      </c>
      <c r="K8" s="177" t="s">
        <v>2</v>
      </c>
      <c r="L8" s="177" t="s">
        <v>8</v>
      </c>
      <c r="M8" s="177" t="s">
        <v>1</v>
      </c>
      <c r="N8" s="177" t="s">
        <v>2</v>
      </c>
      <c r="O8" s="177" t="s">
        <v>8</v>
      </c>
      <c r="P8" s="24" t="s">
        <v>1</v>
      </c>
      <c r="Q8" s="23" t="s">
        <v>2</v>
      </c>
      <c r="R8" s="25" t="s">
        <v>8</v>
      </c>
      <c r="S8" s="24" t="s">
        <v>1</v>
      </c>
      <c r="T8" s="23" t="s">
        <v>2</v>
      </c>
      <c r="U8" s="25" t="s">
        <v>8</v>
      </c>
      <c r="V8" s="24" t="s">
        <v>1</v>
      </c>
      <c r="W8" s="23" t="s">
        <v>2</v>
      </c>
      <c r="X8" s="25" t="s">
        <v>8</v>
      </c>
      <c r="Y8" s="24" t="s">
        <v>1</v>
      </c>
      <c r="Z8" s="23" t="s">
        <v>2</v>
      </c>
      <c r="AA8" s="25" t="s">
        <v>8</v>
      </c>
      <c r="AC8" s="26" t="s">
        <v>1</v>
      </c>
      <c r="AD8" s="27" t="s">
        <v>2</v>
      </c>
      <c r="AE8" s="28" t="s">
        <v>8</v>
      </c>
      <c r="AF8" s="26" t="s">
        <v>1</v>
      </c>
      <c r="AG8" s="27" t="s">
        <v>2</v>
      </c>
      <c r="AH8" s="28" t="s">
        <v>8</v>
      </c>
      <c r="AI8" s="26" t="s">
        <v>1</v>
      </c>
      <c r="AJ8" s="27" t="s">
        <v>2</v>
      </c>
      <c r="AK8" s="28" t="s">
        <v>8</v>
      </c>
      <c r="AL8" s="26" t="s">
        <v>1</v>
      </c>
      <c r="AM8" s="27" t="s">
        <v>2</v>
      </c>
      <c r="AN8" s="28" t="s">
        <v>8</v>
      </c>
    </row>
    <row r="9" spans="2:40" x14ac:dyDescent="0.25">
      <c r="B9" s="3" t="s">
        <v>9</v>
      </c>
      <c r="C9" s="4" t="s">
        <v>3</v>
      </c>
      <c r="D9" s="175">
        <v>2341</v>
      </c>
      <c r="E9" s="175">
        <v>3429</v>
      </c>
      <c r="F9" s="175">
        <v>5770</v>
      </c>
      <c r="G9" s="175">
        <v>2659</v>
      </c>
      <c r="H9" s="175">
        <v>4108</v>
      </c>
      <c r="I9" s="175">
        <v>6767</v>
      </c>
      <c r="J9" s="175">
        <v>2604.8200000000002</v>
      </c>
      <c r="K9" s="175">
        <v>3857.9250000000002</v>
      </c>
      <c r="L9" s="175">
        <v>6463.7450000000008</v>
      </c>
      <c r="M9" s="175">
        <v>2402.21</v>
      </c>
      <c r="N9" s="175">
        <v>3794.94</v>
      </c>
      <c r="O9" s="175">
        <v>6197.82</v>
      </c>
      <c r="P9" s="9">
        <f t="shared" ref="P9:X9" si="0">MROUND(D9,5)</f>
        <v>2340</v>
      </c>
      <c r="Q9" s="10">
        <f t="shared" si="0"/>
        <v>3430</v>
      </c>
      <c r="R9" s="11">
        <f t="shared" si="0"/>
        <v>5770</v>
      </c>
      <c r="S9" s="9">
        <f t="shared" si="0"/>
        <v>2660</v>
      </c>
      <c r="T9" s="10">
        <f t="shared" si="0"/>
        <v>4110</v>
      </c>
      <c r="U9" s="11">
        <f t="shared" si="0"/>
        <v>6765</v>
      </c>
      <c r="V9" s="9">
        <f t="shared" si="0"/>
        <v>2605</v>
      </c>
      <c r="W9" s="10">
        <f t="shared" si="0"/>
        <v>3860</v>
      </c>
      <c r="X9" s="11">
        <f t="shared" si="0"/>
        <v>6465</v>
      </c>
      <c r="Y9" s="9">
        <f t="shared" ref="Y9:Y13" si="1">MROUND(M9,5)</f>
        <v>2400</v>
      </c>
      <c r="Z9" s="10">
        <f t="shared" ref="Z9:Z13" si="2">MROUND(N9,5)</f>
        <v>3795</v>
      </c>
      <c r="AA9" s="11">
        <f t="shared" ref="AA9:AA13" si="3">MROUND(O9,5)</f>
        <v>6200</v>
      </c>
      <c r="AC9" s="279">
        <f>D9/F9</f>
        <v>0.40571923743500865</v>
      </c>
      <c r="AD9" s="280">
        <f>E9/F9</f>
        <v>0.59428076256499129</v>
      </c>
      <c r="AE9" s="280">
        <f>F9/F9</f>
        <v>1</v>
      </c>
      <c r="AF9" s="279">
        <f>G9/I9</f>
        <v>0.39293630855622874</v>
      </c>
      <c r="AG9" s="280">
        <f>H9/I9</f>
        <v>0.60706369144377126</v>
      </c>
      <c r="AH9" s="280">
        <f>I9/I9</f>
        <v>1</v>
      </c>
      <c r="AI9" s="279">
        <f>J9/L9</f>
        <v>0.40298928871729933</v>
      </c>
      <c r="AJ9" s="280">
        <f>K9/L9</f>
        <v>0.59685600220924551</v>
      </c>
      <c r="AK9" s="280">
        <f>L9/L9</f>
        <v>1</v>
      </c>
      <c r="AL9" s="279">
        <f>M9/O9</f>
        <v>0.38758950727836566</v>
      </c>
      <c r="AM9" s="280">
        <f>N9/O9</f>
        <v>0.61230239019526222</v>
      </c>
      <c r="AN9" s="277">
        <f>O9/O9</f>
        <v>1</v>
      </c>
    </row>
    <row r="10" spans="2:40" x14ac:dyDescent="0.25">
      <c r="B10" s="5"/>
      <c r="C10" s="6" t="s">
        <v>4</v>
      </c>
      <c r="D10" s="174">
        <v>414</v>
      </c>
      <c r="E10" s="174">
        <v>573</v>
      </c>
      <c r="F10" s="175">
        <v>987</v>
      </c>
      <c r="G10" s="174">
        <v>225</v>
      </c>
      <c r="H10" s="174">
        <v>332</v>
      </c>
      <c r="I10" s="175">
        <v>557</v>
      </c>
      <c r="J10" s="175">
        <v>242.08</v>
      </c>
      <c r="K10" s="175">
        <v>373.48</v>
      </c>
      <c r="L10" s="175">
        <v>615.56000000000006</v>
      </c>
      <c r="M10" s="175">
        <v>152.75</v>
      </c>
      <c r="N10" s="175">
        <v>332.94</v>
      </c>
      <c r="O10" s="175">
        <v>485.69</v>
      </c>
      <c r="P10" s="9">
        <f t="shared" ref="P10:P25" si="4">MROUND(D10,5)</f>
        <v>415</v>
      </c>
      <c r="Q10" s="10">
        <f t="shared" ref="Q10:Q25" si="5">MROUND(E10,5)</f>
        <v>575</v>
      </c>
      <c r="R10" s="11">
        <f t="shared" ref="R10:R25" si="6">MROUND(F10,5)</f>
        <v>985</v>
      </c>
      <c r="S10" s="9">
        <f t="shared" ref="S10:S25" si="7">MROUND(G10,5)</f>
        <v>225</v>
      </c>
      <c r="T10" s="10">
        <f t="shared" ref="T10:T25" si="8">MROUND(H10,5)</f>
        <v>330</v>
      </c>
      <c r="U10" s="11">
        <f t="shared" ref="U10:U25" si="9">MROUND(I10,5)</f>
        <v>555</v>
      </c>
      <c r="V10" s="9">
        <f t="shared" ref="V10:V13" si="10">MROUND(J10,5)</f>
        <v>240</v>
      </c>
      <c r="W10" s="10">
        <f t="shared" ref="W10:W13" si="11">MROUND(K10,5)</f>
        <v>375</v>
      </c>
      <c r="X10" s="11">
        <f t="shared" ref="X10:X13" si="12">MROUND(L10,5)</f>
        <v>615</v>
      </c>
      <c r="Y10" s="9">
        <f t="shared" si="1"/>
        <v>155</v>
      </c>
      <c r="Z10" s="10">
        <f t="shared" si="2"/>
        <v>335</v>
      </c>
      <c r="AA10" s="11">
        <f t="shared" si="3"/>
        <v>485</v>
      </c>
      <c r="AC10" s="240">
        <f t="shared" ref="AC10:AC27" si="13">D10/F10</f>
        <v>0.41945288753799392</v>
      </c>
      <c r="AD10" s="281">
        <f t="shared" ref="AD10:AD27" si="14">E10/F10</f>
        <v>0.58054711246200608</v>
      </c>
      <c r="AE10" s="281">
        <f t="shared" ref="AE10:AE27" si="15">F10/F10</f>
        <v>1</v>
      </c>
      <c r="AF10" s="240">
        <f t="shared" ref="AF10:AF13" si="16">G10/I10</f>
        <v>0.40394973070017953</v>
      </c>
      <c r="AG10" s="281">
        <f t="shared" ref="AG10:AG13" si="17">H10/I10</f>
        <v>0.59605026929982041</v>
      </c>
      <c r="AH10" s="281">
        <f t="shared" ref="AH10:AH13" si="18">I10/I10</f>
        <v>1</v>
      </c>
      <c r="AI10" s="240">
        <f t="shared" ref="AI10:AI13" si="19">J10/L10</f>
        <v>0.39326791864318666</v>
      </c>
      <c r="AJ10" s="281">
        <f t="shared" ref="AJ10:AJ13" si="20">K10/L10</f>
        <v>0.60673208135681322</v>
      </c>
      <c r="AK10" s="281">
        <f t="shared" ref="AK10:AK13" si="21">L10/L10</f>
        <v>1</v>
      </c>
      <c r="AL10" s="240">
        <f t="shared" ref="AL10:AL13" si="22">M10/O10</f>
        <v>0.31450101916860551</v>
      </c>
      <c r="AM10" s="281">
        <f t="shared" ref="AM10:AM13" si="23">N10/O10</f>
        <v>0.68549898083139449</v>
      </c>
      <c r="AN10" s="243">
        <f t="shared" ref="AN10:AN13" si="24">O10/O10</f>
        <v>1</v>
      </c>
    </row>
    <row r="11" spans="2:40" x14ac:dyDescent="0.25">
      <c r="B11" s="5"/>
      <c r="C11" s="6" t="s">
        <v>5</v>
      </c>
      <c r="D11" s="174">
        <v>100</v>
      </c>
      <c r="E11" s="174">
        <v>254</v>
      </c>
      <c r="F11" s="175">
        <v>354</v>
      </c>
      <c r="G11" s="174">
        <v>102</v>
      </c>
      <c r="H11" s="174">
        <v>259</v>
      </c>
      <c r="I11" s="175">
        <v>361</v>
      </c>
      <c r="J11" s="175">
        <v>98.92</v>
      </c>
      <c r="K11" s="175">
        <v>257.16000000000003</v>
      </c>
      <c r="L11" s="175">
        <v>356.08000000000004</v>
      </c>
      <c r="M11" s="175">
        <v>90.96</v>
      </c>
      <c r="N11" s="175">
        <v>250.93</v>
      </c>
      <c r="O11" s="175">
        <v>341.89</v>
      </c>
      <c r="P11" s="9">
        <f t="shared" si="4"/>
        <v>100</v>
      </c>
      <c r="Q11" s="10">
        <f t="shared" si="5"/>
        <v>255</v>
      </c>
      <c r="R11" s="11">
        <f t="shared" si="6"/>
        <v>355</v>
      </c>
      <c r="S11" s="9">
        <f t="shared" si="7"/>
        <v>100</v>
      </c>
      <c r="T11" s="10">
        <f t="shared" si="8"/>
        <v>260</v>
      </c>
      <c r="U11" s="11">
        <f t="shared" si="9"/>
        <v>360</v>
      </c>
      <c r="V11" s="9">
        <f t="shared" si="10"/>
        <v>100</v>
      </c>
      <c r="W11" s="10">
        <f t="shared" si="11"/>
        <v>255</v>
      </c>
      <c r="X11" s="11">
        <f t="shared" si="12"/>
        <v>355</v>
      </c>
      <c r="Y11" s="9">
        <f t="shared" si="1"/>
        <v>90</v>
      </c>
      <c r="Z11" s="10">
        <f t="shared" si="2"/>
        <v>250</v>
      </c>
      <c r="AA11" s="11">
        <f t="shared" si="3"/>
        <v>340</v>
      </c>
      <c r="AC11" s="240">
        <f t="shared" si="13"/>
        <v>0.2824858757062147</v>
      </c>
      <c r="AD11" s="281">
        <f t="shared" si="14"/>
        <v>0.71751412429378536</v>
      </c>
      <c r="AE11" s="281">
        <f t="shared" si="15"/>
        <v>1</v>
      </c>
      <c r="AF11" s="240">
        <f t="shared" si="16"/>
        <v>0.28254847645429365</v>
      </c>
      <c r="AG11" s="281">
        <f t="shared" si="17"/>
        <v>0.7174515235457064</v>
      </c>
      <c r="AH11" s="281">
        <f t="shared" si="18"/>
        <v>1</v>
      </c>
      <c r="AI11" s="240">
        <f t="shared" si="19"/>
        <v>0.27780274095708829</v>
      </c>
      <c r="AJ11" s="281">
        <f t="shared" si="20"/>
        <v>0.72219725904291165</v>
      </c>
      <c r="AK11" s="281">
        <f t="shared" si="21"/>
        <v>1</v>
      </c>
      <c r="AL11" s="240">
        <f t="shared" si="22"/>
        <v>0.26605048407382492</v>
      </c>
      <c r="AM11" s="281">
        <f t="shared" si="23"/>
        <v>0.73394951592617519</v>
      </c>
      <c r="AN11" s="243">
        <f t="shared" si="24"/>
        <v>1</v>
      </c>
    </row>
    <row r="12" spans="2:40" x14ac:dyDescent="0.25">
      <c r="B12" s="5"/>
      <c r="C12" s="6" t="s">
        <v>6</v>
      </c>
      <c r="D12" s="174">
        <v>52</v>
      </c>
      <c r="E12" s="174">
        <v>164</v>
      </c>
      <c r="F12" s="175">
        <v>216</v>
      </c>
      <c r="G12" s="174">
        <v>70</v>
      </c>
      <c r="H12" s="174">
        <v>208</v>
      </c>
      <c r="I12" s="175">
        <v>278</v>
      </c>
      <c r="J12" s="175">
        <v>49.5</v>
      </c>
      <c r="K12" s="175">
        <v>159.5</v>
      </c>
      <c r="L12" s="175">
        <v>209</v>
      </c>
      <c r="M12" s="175">
        <v>58.72</v>
      </c>
      <c r="N12" s="175">
        <v>187.16</v>
      </c>
      <c r="O12" s="175">
        <v>245.88</v>
      </c>
      <c r="P12" s="9">
        <f t="shared" si="4"/>
        <v>50</v>
      </c>
      <c r="Q12" s="10">
        <f t="shared" si="5"/>
        <v>165</v>
      </c>
      <c r="R12" s="11">
        <f t="shared" si="6"/>
        <v>215</v>
      </c>
      <c r="S12" s="9">
        <f t="shared" si="7"/>
        <v>70</v>
      </c>
      <c r="T12" s="10">
        <f t="shared" si="8"/>
        <v>210</v>
      </c>
      <c r="U12" s="11">
        <f t="shared" si="9"/>
        <v>280</v>
      </c>
      <c r="V12" s="9">
        <f t="shared" si="10"/>
        <v>50</v>
      </c>
      <c r="W12" s="10">
        <f t="shared" si="11"/>
        <v>160</v>
      </c>
      <c r="X12" s="11">
        <f t="shared" si="12"/>
        <v>210</v>
      </c>
      <c r="Y12" s="9">
        <f t="shared" si="1"/>
        <v>60</v>
      </c>
      <c r="Z12" s="10">
        <f t="shared" si="2"/>
        <v>185</v>
      </c>
      <c r="AA12" s="11">
        <f t="shared" si="3"/>
        <v>245</v>
      </c>
      <c r="AC12" s="240">
        <f t="shared" si="13"/>
        <v>0.24074074074074073</v>
      </c>
      <c r="AD12" s="281">
        <f t="shared" si="14"/>
        <v>0.7592592592592593</v>
      </c>
      <c r="AE12" s="281">
        <f t="shared" si="15"/>
        <v>1</v>
      </c>
      <c r="AF12" s="240">
        <f t="shared" si="16"/>
        <v>0.25179856115107913</v>
      </c>
      <c r="AG12" s="281">
        <f t="shared" si="17"/>
        <v>0.74820143884892087</v>
      </c>
      <c r="AH12" s="281">
        <f t="shared" si="18"/>
        <v>1</v>
      </c>
      <c r="AI12" s="240">
        <f t="shared" si="19"/>
        <v>0.23684210526315788</v>
      </c>
      <c r="AJ12" s="281">
        <f t="shared" si="20"/>
        <v>0.76315789473684215</v>
      </c>
      <c r="AK12" s="281">
        <f t="shared" si="21"/>
        <v>1</v>
      </c>
      <c r="AL12" s="240">
        <f t="shared" si="22"/>
        <v>0.23881568244672197</v>
      </c>
      <c r="AM12" s="281">
        <f t="shared" si="23"/>
        <v>0.76118431755327798</v>
      </c>
      <c r="AN12" s="243">
        <f t="shared" si="24"/>
        <v>1</v>
      </c>
    </row>
    <row r="13" spans="2:40" x14ac:dyDescent="0.25">
      <c r="B13" s="7"/>
      <c r="C13" s="8" t="s">
        <v>7</v>
      </c>
      <c r="D13" s="174">
        <v>70</v>
      </c>
      <c r="E13" s="174">
        <v>47</v>
      </c>
      <c r="F13" s="175">
        <v>117</v>
      </c>
      <c r="G13" s="174">
        <v>30</v>
      </c>
      <c r="H13" s="174">
        <v>48</v>
      </c>
      <c r="I13" s="175">
        <v>78</v>
      </c>
      <c r="J13" s="175">
        <v>29.29</v>
      </c>
      <c r="K13" s="175">
        <v>62.12</v>
      </c>
      <c r="L13" s="175">
        <v>91.41</v>
      </c>
      <c r="M13" s="175">
        <v>23.16</v>
      </c>
      <c r="N13" s="175">
        <v>44.95</v>
      </c>
      <c r="O13" s="175">
        <v>68.11</v>
      </c>
      <c r="P13" s="12">
        <f t="shared" si="4"/>
        <v>70</v>
      </c>
      <c r="Q13" s="13">
        <f t="shared" si="5"/>
        <v>45</v>
      </c>
      <c r="R13" s="14">
        <f t="shared" si="6"/>
        <v>115</v>
      </c>
      <c r="S13" s="12">
        <f t="shared" si="7"/>
        <v>30</v>
      </c>
      <c r="T13" s="13">
        <f t="shared" si="8"/>
        <v>50</v>
      </c>
      <c r="U13" s="14">
        <f t="shared" si="9"/>
        <v>80</v>
      </c>
      <c r="V13" s="12">
        <f t="shared" si="10"/>
        <v>30</v>
      </c>
      <c r="W13" s="13">
        <f t="shared" si="11"/>
        <v>60</v>
      </c>
      <c r="X13" s="14">
        <f t="shared" si="12"/>
        <v>90</v>
      </c>
      <c r="Y13" s="12">
        <f t="shared" si="1"/>
        <v>25</v>
      </c>
      <c r="Z13" s="13">
        <f t="shared" si="2"/>
        <v>45</v>
      </c>
      <c r="AA13" s="14">
        <f t="shared" si="3"/>
        <v>70</v>
      </c>
      <c r="AC13" s="241">
        <f t="shared" si="13"/>
        <v>0.59829059829059827</v>
      </c>
      <c r="AD13" s="282">
        <f t="shared" si="14"/>
        <v>0.40170940170940173</v>
      </c>
      <c r="AE13" s="282">
        <f t="shared" si="15"/>
        <v>1</v>
      </c>
      <c r="AF13" s="241">
        <f t="shared" si="16"/>
        <v>0.38461538461538464</v>
      </c>
      <c r="AG13" s="282">
        <f t="shared" si="17"/>
        <v>0.61538461538461542</v>
      </c>
      <c r="AH13" s="282">
        <f t="shared" si="18"/>
        <v>1</v>
      </c>
      <c r="AI13" s="241">
        <f t="shared" si="19"/>
        <v>0.32042446121868506</v>
      </c>
      <c r="AJ13" s="282">
        <f t="shared" si="20"/>
        <v>0.67957553878131494</v>
      </c>
      <c r="AK13" s="282">
        <f t="shared" si="21"/>
        <v>1</v>
      </c>
      <c r="AL13" s="241">
        <f t="shared" si="22"/>
        <v>0.34003817354279842</v>
      </c>
      <c r="AM13" s="282">
        <f t="shared" si="23"/>
        <v>0.65996182645720158</v>
      </c>
      <c r="AN13" s="285">
        <f t="shared" si="24"/>
        <v>1</v>
      </c>
    </row>
    <row r="14" spans="2:40" x14ac:dyDescent="0.25">
      <c r="D14" s="174"/>
      <c r="E14" s="174"/>
      <c r="F14" s="175"/>
      <c r="G14" s="174"/>
      <c r="H14" s="174"/>
      <c r="I14" s="175"/>
      <c r="J14" s="174"/>
      <c r="K14" s="174"/>
      <c r="L14" s="175"/>
      <c r="M14" s="175"/>
      <c r="N14" s="175"/>
      <c r="O14" s="175"/>
      <c r="P14" s="1"/>
      <c r="Q14" s="1"/>
      <c r="R14" s="1"/>
      <c r="S14" s="1"/>
      <c r="T14" s="1"/>
      <c r="U14" s="1"/>
      <c r="V14" s="1"/>
      <c r="W14" s="1"/>
      <c r="X14" s="1"/>
      <c r="Y14" s="1"/>
      <c r="Z14" s="1"/>
      <c r="AA14" s="1"/>
      <c r="AC14" s="281"/>
      <c r="AD14" s="281"/>
      <c r="AE14" s="281"/>
      <c r="AF14" s="281"/>
      <c r="AG14" s="281"/>
      <c r="AH14" s="281"/>
      <c r="AI14" s="281"/>
      <c r="AJ14" s="281"/>
      <c r="AK14" s="281"/>
      <c r="AL14" s="281"/>
      <c r="AM14" s="281"/>
      <c r="AN14" s="287"/>
    </row>
    <row r="15" spans="2:40" x14ac:dyDescent="0.25">
      <c r="B15" s="3" t="s">
        <v>10</v>
      </c>
      <c r="C15" s="4" t="s">
        <v>3</v>
      </c>
      <c r="D15" s="174">
        <v>560</v>
      </c>
      <c r="E15" s="174">
        <v>621</v>
      </c>
      <c r="F15" s="175">
        <v>1181</v>
      </c>
      <c r="G15" s="174">
        <v>574</v>
      </c>
      <c r="H15" s="174">
        <v>611</v>
      </c>
      <c r="I15" s="175">
        <v>1185</v>
      </c>
      <c r="J15" s="213">
        <v>654.88</v>
      </c>
      <c r="K15" s="213">
        <v>666.77</v>
      </c>
      <c r="L15" s="213">
        <v>1321.65</v>
      </c>
      <c r="M15" s="213">
        <v>655.03</v>
      </c>
      <c r="N15" s="213">
        <v>714.27</v>
      </c>
      <c r="O15" s="213">
        <v>1369.3</v>
      </c>
      <c r="P15" s="15">
        <f t="shared" si="4"/>
        <v>560</v>
      </c>
      <c r="Q15" s="16">
        <f t="shared" si="5"/>
        <v>620</v>
      </c>
      <c r="R15" s="17">
        <f t="shared" si="6"/>
        <v>1180</v>
      </c>
      <c r="S15" s="15">
        <f t="shared" si="7"/>
        <v>575</v>
      </c>
      <c r="T15" s="16">
        <f t="shared" si="8"/>
        <v>610</v>
      </c>
      <c r="U15" s="17">
        <f t="shared" si="9"/>
        <v>1185</v>
      </c>
      <c r="V15" s="15">
        <f t="shared" ref="V15:V19" si="25">MROUND(J15,5)</f>
        <v>655</v>
      </c>
      <c r="W15" s="16">
        <f t="shared" ref="W15:W19" si="26">MROUND(K15,5)</f>
        <v>665</v>
      </c>
      <c r="X15" s="17">
        <f t="shared" ref="X15:X19" si="27">MROUND(L15,5)</f>
        <v>1320</v>
      </c>
      <c r="Y15" s="15">
        <f t="shared" ref="Y15:Y19" si="28">MROUND(M15,5)</f>
        <v>655</v>
      </c>
      <c r="Z15" s="16">
        <f t="shared" ref="Z15:Z19" si="29">MROUND(N15,5)</f>
        <v>715</v>
      </c>
      <c r="AA15" s="17">
        <f t="shared" ref="AA15:AA19" si="30">MROUND(O15,5)</f>
        <v>1370</v>
      </c>
      <c r="AC15" s="279">
        <f t="shared" si="13"/>
        <v>0.4741744284504657</v>
      </c>
      <c r="AD15" s="280">
        <f t="shared" si="14"/>
        <v>0.52582557154953424</v>
      </c>
      <c r="AE15" s="280">
        <f t="shared" si="15"/>
        <v>1</v>
      </c>
      <c r="AF15" s="279">
        <f t="shared" ref="AF15:AF19" si="31">G15/I15</f>
        <v>0.48438818565400843</v>
      </c>
      <c r="AG15" s="280">
        <f t="shared" ref="AG15:AG19" si="32">H15/I15</f>
        <v>0.51561181434599157</v>
      </c>
      <c r="AH15" s="280">
        <f t="shared" ref="AH15:AH19" si="33">I15/I15</f>
        <v>1</v>
      </c>
      <c r="AI15" s="279">
        <f t="shared" ref="AI15:AI19" si="34">J15/L15</f>
        <v>0.49550183482767751</v>
      </c>
      <c r="AJ15" s="280">
        <f t="shared" ref="AJ15:AJ19" si="35">K15/L15</f>
        <v>0.50449816517232238</v>
      </c>
      <c r="AK15" s="280">
        <f t="shared" ref="AK15:AK19" si="36">L15/L15</f>
        <v>1</v>
      </c>
      <c r="AL15" s="279">
        <f t="shared" ref="AL15:AL19" si="37">M15/O15</f>
        <v>0.47836850945738696</v>
      </c>
      <c r="AM15" s="280">
        <f t="shared" ref="AM15:AM19" si="38">N15/O15</f>
        <v>0.52163149054261304</v>
      </c>
      <c r="AN15" s="277">
        <f t="shared" ref="AN15:AN19" si="39">O15/O15</f>
        <v>1</v>
      </c>
    </row>
    <row r="16" spans="2:40" x14ac:dyDescent="0.25">
      <c r="B16" s="5"/>
      <c r="C16" s="6" t="s">
        <v>4</v>
      </c>
      <c r="D16" s="174">
        <v>5</v>
      </c>
      <c r="E16" s="174">
        <v>29</v>
      </c>
      <c r="F16" s="175">
        <v>34</v>
      </c>
      <c r="G16" s="174">
        <v>8</v>
      </c>
      <c r="H16" s="174">
        <v>6</v>
      </c>
      <c r="I16" s="175">
        <v>14</v>
      </c>
      <c r="J16" s="213">
        <v>35.729999999999997</v>
      </c>
      <c r="K16" s="213">
        <v>47.07</v>
      </c>
      <c r="L16" s="213">
        <v>82.8</v>
      </c>
      <c r="M16" s="213">
        <v>26.49</v>
      </c>
      <c r="N16" s="213">
        <v>54</v>
      </c>
      <c r="O16" s="213">
        <v>80.489999999999995</v>
      </c>
      <c r="P16" s="9">
        <f t="shared" si="4"/>
        <v>5</v>
      </c>
      <c r="Q16" s="10">
        <f t="shared" si="5"/>
        <v>30</v>
      </c>
      <c r="R16" s="11">
        <f t="shared" si="6"/>
        <v>35</v>
      </c>
      <c r="S16" s="9">
        <f t="shared" si="7"/>
        <v>10</v>
      </c>
      <c r="T16" s="10">
        <f t="shared" si="8"/>
        <v>5</v>
      </c>
      <c r="U16" s="11">
        <f t="shared" si="9"/>
        <v>15</v>
      </c>
      <c r="V16" s="9">
        <f t="shared" si="25"/>
        <v>35</v>
      </c>
      <c r="W16" s="10">
        <f t="shared" si="26"/>
        <v>45</v>
      </c>
      <c r="X16" s="11">
        <f t="shared" si="27"/>
        <v>85</v>
      </c>
      <c r="Y16" s="9">
        <f t="shared" si="28"/>
        <v>25</v>
      </c>
      <c r="Z16" s="10">
        <f t="shared" si="29"/>
        <v>55</v>
      </c>
      <c r="AA16" s="11">
        <f t="shared" si="30"/>
        <v>80</v>
      </c>
      <c r="AC16" s="240">
        <f t="shared" si="13"/>
        <v>0.14705882352941177</v>
      </c>
      <c r="AD16" s="281">
        <f t="shared" si="14"/>
        <v>0.8529411764705882</v>
      </c>
      <c r="AE16" s="281">
        <f t="shared" si="15"/>
        <v>1</v>
      </c>
      <c r="AF16" s="240">
        <f t="shared" si="31"/>
        <v>0.5714285714285714</v>
      </c>
      <c r="AG16" s="281">
        <f t="shared" si="32"/>
        <v>0.42857142857142855</v>
      </c>
      <c r="AH16" s="281">
        <f t="shared" si="33"/>
        <v>1</v>
      </c>
      <c r="AI16" s="240">
        <f t="shared" si="34"/>
        <v>0.43152173913043473</v>
      </c>
      <c r="AJ16" s="281">
        <f t="shared" si="35"/>
        <v>0.56847826086956521</v>
      </c>
      <c r="AK16" s="281">
        <f t="shared" si="36"/>
        <v>1</v>
      </c>
      <c r="AL16" s="240">
        <f t="shared" si="37"/>
        <v>0.32910920611256056</v>
      </c>
      <c r="AM16" s="281">
        <f t="shared" si="38"/>
        <v>0.67089079388743944</v>
      </c>
      <c r="AN16" s="243">
        <f t="shared" si="39"/>
        <v>1</v>
      </c>
    </row>
    <row r="17" spans="2:40" x14ac:dyDescent="0.25">
      <c r="B17" s="5"/>
      <c r="C17" s="6" t="s">
        <v>5</v>
      </c>
      <c r="D17" s="174">
        <v>250</v>
      </c>
      <c r="E17" s="174">
        <v>487</v>
      </c>
      <c r="F17" s="175">
        <v>737</v>
      </c>
      <c r="G17" s="174">
        <v>360</v>
      </c>
      <c r="H17" s="174">
        <v>539</v>
      </c>
      <c r="I17" s="175">
        <v>899</v>
      </c>
      <c r="J17" s="213">
        <v>265.08999999999997</v>
      </c>
      <c r="K17" s="213">
        <v>494.07</v>
      </c>
      <c r="L17" s="213">
        <v>760.16</v>
      </c>
      <c r="M17" s="213">
        <v>291.60000000000002</v>
      </c>
      <c r="N17" s="213">
        <v>444.8</v>
      </c>
      <c r="O17" s="213">
        <v>736.40000000000009</v>
      </c>
      <c r="P17" s="9">
        <f t="shared" si="4"/>
        <v>250</v>
      </c>
      <c r="Q17" s="10">
        <f t="shared" si="5"/>
        <v>485</v>
      </c>
      <c r="R17" s="11">
        <f t="shared" si="6"/>
        <v>735</v>
      </c>
      <c r="S17" s="9">
        <f t="shared" si="7"/>
        <v>360</v>
      </c>
      <c r="T17" s="10">
        <f t="shared" si="8"/>
        <v>540</v>
      </c>
      <c r="U17" s="11">
        <f t="shared" si="9"/>
        <v>900</v>
      </c>
      <c r="V17" s="9">
        <f t="shared" si="25"/>
        <v>265</v>
      </c>
      <c r="W17" s="10">
        <f t="shared" si="26"/>
        <v>495</v>
      </c>
      <c r="X17" s="11">
        <f t="shared" si="27"/>
        <v>760</v>
      </c>
      <c r="Y17" s="9">
        <f t="shared" si="28"/>
        <v>290</v>
      </c>
      <c r="Z17" s="10">
        <f t="shared" si="29"/>
        <v>445</v>
      </c>
      <c r="AA17" s="11">
        <f t="shared" si="30"/>
        <v>735</v>
      </c>
      <c r="AC17" s="240">
        <f t="shared" si="13"/>
        <v>0.33921302578018997</v>
      </c>
      <c r="AD17" s="281">
        <f t="shared" si="14"/>
        <v>0.66078697421981003</v>
      </c>
      <c r="AE17" s="281">
        <f t="shared" si="15"/>
        <v>1</v>
      </c>
      <c r="AF17" s="240">
        <f t="shared" si="31"/>
        <v>0.40044493882091214</v>
      </c>
      <c r="AG17" s="281">
        <f t="shared" si="32"/>
        <v>0.59955506117908786</v>
      </c>
      <c r="AH17" s="281">
        <f t="shared" si="33"/>
        <v>1</v>
      </c>
      <c r="AI17" s="240">
        <f t="shared" si="34"/>
        <v>0.34872921490212583</v>
      </c>
      <c r="AJ17" s="281">
        <f t="shared" si="35"/>
        <v>0.64995527257419494</v>
      </c>
      <c r="AK17" s="281">
        <f t="shared" si="36"/>
        <v>1</v>
      </c>
      <c r="AL17" s="240">
        <f t="shared" si="37"/>
        <v>0.39598044541010319</v>
      </c>
      <c r="AM17" s="281">
        <f t="shared" si="38"/>
        <v>0.60401955458989676</v>
      </c>
      <c r="AN17" s="243">
        <f t="shared" si="39"/>
        <v>1</v>
      </c>
    </row>
    <row r="18" spans="2:40" x14ac:dyDescent="0.25">
      <c r="B18" s="5"/>
      <c r="C18" s="6" t="s">
        <v>6</v>
      </c>
      <c r="D18" s="174">
        <v>62</v>
      </c>
      <c r="E18" s="174">
        <v>140</v>
      </c>
      <c r="F18" s="175">
        <v>202</v>
      </c>
      <c r="G18" s="174">
        <v>73</v>
      </c>
      <c r="H18" s="174">
        <v>154</v>
      </c>
      <c r="I18" s="175">
        <v>227</v>
      </c>
      <c r="J18" s="213">
        <v>74.5</v>
      </c>
      <c r="K18" s="213">
        <v>132.52000000000001</v>
      </c>
      <c r="L18" s="213">
        <v>207.02</v>
      </c>
      <c r="M18" s="213">
        <v>68.010000000000005</v>
      </c>
      <c r="N18" s="213">
        <v>173.84</v>
      </c>
      <c r="O18" s="213">
        <v>241.85000000000002</v>
      </c>
      <c r="P18" s="9">
        <f t="shared" si="4"/>
        <v>60</v>
      </c>
      <c r="Q18" s="10">
        <f t="shared" si="5"/>
        <v>140</v>
      </c>
      <c r="R18" s="11">
        <f t="shared" si="6"/>
        <v>200</v>
      </c>
      <c r="S18" s="9">
        <f t="shared" si="7"/>
        <v>75</v>
      </c>
      <c r="T18" s="10">
        <f t="shared" si="8"/>
        <v>155</v>
      </c>
      <c r="U18" s="11">
        <f t="shared" si="9"/>
        <v>225</v>
      </c>
      <c r="V18" s="9">
        <f t="shared" si="25"/>
        <v>75</v>
      </c>
      <c r="W18" s="10">
        <f t="shared" si="26"/>
        <v>135</v>
      </c>
      <c r="X18" s="11">
        <f t="shared" si="27"/>
        <v>205</v>
      </c>
      <c r="Y18" s="9">
        <f t="shared" si="28"/>
        <v>70</v>
      </c>
      <c r="Z18" s="10">
        <f t="shared" si="29"/>
        <v>175</v>
      </c>
      <c r="AA18" s="11">
        <f t="shared" si="30"/>
        <v>240</v>
      </c>
      <c r="AC18" s="240">
        <f t="shared" si="13"/>
        <v>0.30693069306930693</v>
      </c>
      <c r="AD18" s="281">
        <f t="shared" si="14"/>
        <v>0.69306930693069302</v>
      </c>
      <c r="AE18" s="281">
        <f t="shared" si="15"/>
        <v>1</v>
      </c>
      <c r="AF18" s="240">
        <f t="shared" si="31"/>
        <v>0.32158590308370044</v>
      </c>
      <c r="AG18" s="281">
        <f t="shared" si="32"/>
        <v>0.67841409691629961</v>
      </c>
      <c r="AH18" s="281">
        <f t="shared" si="33"/>
        <v>1</v>
      </c>
      <c r="AI18" s="240">
        <f t="shared" si="34"/>
        <v>0.3598686117283354</v>
      </c>
      <c r="AJ18" s="281">
        <f t="shared" si="35"/>
        <v>0.6401313882716646</v>
      </c>
      <c r="AK18" s="281">
        <f t="shared" si="36"/>
        <v>1</v>
      </c>
      <c r="AL18" s="240">
        <f t="shared" si="37"/>
        <v>0.28120735993384327</v>
      </c>
      <c r="AM18" s="281">
        <f t="shared" si="38"/>
        <v>0.71879264006615662</v>
      </c>
      <c r="AN18" s="243">
        <f t="shared" si="39"/>
        <v>1</v>
      </c>
    </row>
    <row r="19" spans="2:40" x14ac:dyDescent="0.25">
      <c r="B19" s="7"/>
      <c r="C19" s="8" t="s">
        <v>7</v>
      </c>
      <c r="D19" s="174">
        <v>4</v>
      </c>
      <c r="E19" s="174">
        <v>5</v>
      </c>
      <c r="F19" s="175">
        <v>9</v>
      </c>
      <c r="G19" s="174">
        <v>2</v>
      </c>
      <c r="H19" s="174">
        <v>5</v>
      </c>
      <c r="I19" s="175">
        <v>7</v>
      </c>
      <c r="J19" s="213">
        <v>14.16</v>
      </c>
      <c r="K19" s="213">
        <v>28.82</v>
      </c>
      <c r="L19" s="213">
        <v>42.980000000000004</v>
      </c>
      <c r="M19" s="213">
        <v>22.49</v>
      </c>
      <c r="N19" s="213">
        <v>25.16</v>
      </c>
      <c r="O19" s="213">
        <v>47.65</v>
      </c>
      <c r="P19" s="12">
        <f t="shared" si="4"/>
        <v>5</v>
      </c>
      <c r="Q19" s="13">
        <f t="shared" si="5"/>
        <v>5</v>
      </c>
      <c r="R19" s="14">
        <f t="shared" si="6"/>
        <v>10</v>
      </c>
      <c r="S19" s="12">
        <f t="shared" si="7"/>
        <v>0</v>
      </c>
      <c r="T19" s="13">
        <f t="shared" si="8"/>
        <v>5</v>
      </c>
      <c r="U19" s="14">
        <f t="shared" si="9"/>
        <v>5</v>
      </c>
      <c r="V19" s="12">
        <f t="shared" si="25"/>
        <v>15</v>
      </c>
      <c r="W19" s="13">
        <f t="shared" si="26"/>
        <v>30</v>
      </c>
      <c r="X19" s="14">
        <f t="shared" si="27"/>
        <v>45</v>
      </c>
      <c r="Y19" s="12">
        <f t="shared" si="28"/>
        <v>20</v>
      </c>
      <c r="Z19" s="13">
        <f t="shared" si="29"/>
        <v>25</v>
      </c>
      <c r="AA19" s="14">
        <f t="shared" si="30"/>
        <v>50</v>
      </c>
      <c r="AC19" s="241">
        <f t="shared" si="13"/>
        <v>0.44444444444444442</v>
      </c>
      <c r="AD19" s="282">
        <f t="shared" si="14"/>
        <v>0.55555555555555558</v>
      </c>
      <c r="AE19" s="282">
        <f t="shared" si="15"/>
        <v>1</v>
      </c>
      <c r="AF19" s="241">
        <f t="shared" si="31"/>
        <v>0.2857142857142857</v>
      </c>
      <c r="AG19" s="282">
        <f t="shared" si="32"/>
        <v>0.7142857142857143</v>
      </c>
      <c r="AH19" s="282">
        <f t="shared" si="33"/>
        <v>1</v>
      </c>
      <c r="AI19" s="241">
        <f t="shared" si="34"/>
        <v>0.32945556072591903</v>
      </c>
      <c r="AJ19" s="282">
        <f t="shared" si="35"/>
        <v>0.67054443927408092</v>
      </c>
      <c r="AK19" s="282">
        <f t="shared" si="36"/>
        <v>1</v>
      </c>
      <c r="AL19" s="241">
        <f t="shared" si="37"/>
        <v>0.47198321091290657</v>
      </c>
      <c r="AM19" s="282">
        <f t="shared" si="38"/>
        <v>0.52801678908709337</v>
      </c>
      <c r="AN19" s="285">
        <f t="shared" si="39"/>
        <v>1</v>
      </c>
    </row>
    <row r="20" spans="2:40" x14ac:dyDescent="0.25">
      <c r="D20" s="174"/>
      <c r="E20" s="174"/>
      <c r="F20" s="175"/>
      <c r="G20" s="174"/>
      <c r="H20" s="174"/>
      <c r="I20" s="175"/>
      <c r="J20" s="174"/>
      <c r="K20" s="174"/>
      <c r="L20" s="175"/>
      <c r="M20" s="175"/>
      <c r="N20" s="175"/>
      <c r="O20" s="175"/>
      <c r="P20" s="1"/>
      <c r="Q20" s="1"/>
      <c r="R20" s="1"/>
      <c r="S20" s="1"/>
      <c r="T20" s="1"/>
      <c r="U20" s="1"/>
      <c r="V20" s="1"/>
      <c r="W20" s="1"/>
      <c r="X20" s="1"/>
      <c r="Y20" s="1"/>
      <c r="Z20" s="1"/>
      <c r="AA20" s="1"/>
      <c r="AC20" s="281"/>
      <c r="AD20" s="281"/>
      <c r="AE20" s="281"/>
      <c r="AF20" s="281"/>
      <c r="AG20" s="281"/>
      <c r="AH20" s="281"/>
      <c r="AI20" s="281"/>
      <c r="AJ20" s="281"/>
      <c r="AK20" s="281"/>
      <c r="AL20" s="281"/>
      <c r="AM20" s="281"/>
      <c r="AN20" s="287"/>
    </row>
    <row r="21" spans="2:40" x14ac:dyDescent="0.25">
      <c r="B21" s="3" t="s">
        <v>15</v>
      </c>
      <c r="C21" s="4" t="s">
        <v>3</v>
      </c>
      <c r="D21" s="175">
        <v>2901</v>
      </c>
      <c r="E21" s="175">
        <v>4050</v>
      </c>
      <c r="F21" s="175">
        <v>6951</v>
      </c>
      <c r="G21" s="175">
        <v>3233</v>
      </c>
      <c r="H21" s="175">
        <v>4719</v>
      </c>
      <c r="I21" s="175">
        <v>7952</v>
      </c>
      <c r="J21" s="175">
        <v>3259.7000000000003</v>
      </c>
      <c r="K21" s="175">
        <v>4524.6949999999997</v>
      </c>
      <c r="L21" s="175">
        <v>7785.3950000000004</v>
      </c>
      <c r="M21" s="175">
        <v>3057.24</v>
      </c>
      <c r="N21" s="175">
        <v>4509.21</v>
      </c>
      <c r="O21" s="175">
        <v>7567.12</v>
      </c>
      <c r="P21" s="15">
        <f t="shared" si="4"/>
        <v>2900</v>
      </c>
      <c r="Q21" s="16">
        <f t="shared" si="5"/>
        <v>4050</v>
      </c>
      <c r="R21" s="17">
        <f t="shared" si="6"/>
        <v>6950</v>
      </c>
      <c r="S21" s="15">
        <f t="shared" si="7"/>
        <v>3235</v>
      </c>
      <c r="T21" s="16">
        <f t="shared" si="8"/>
        <v>4720</v>
      </c>
      <c r="U21" s="17">
        <f t="shared" si="9"/>
        <v>7950</v>
      </c>
      <c r="V21" s="15">
        <f t="shared" ref="V21:V25" si="40">MROUND(J21,5)</f>
        <v>3260</v>
      </c>
      <c r="W21" s="16">
        <f t="shared" ref="W21:W25" si="41">MROUND(K21,5)</f>
        <v>4525</v>
      </c>
      <c r="X21" s="17">
        <f t="shared" ref="X21:X25" si="42">MROUND(L21,5)</f>
        <v>7785</v>
      </c>
      <c r="Y21" s="15">
        <f t="shared" ref="Y21:Y25" si="43">MROUND(M21,5)</f>
        <v>3055</v>
      </c>
      <c r="Z21" s="16">
        <f t="shared" ref="Z21:Z25" si="44">MROUND(N21,5)</f>
        <v>4510</v>
      </c>
      <c r="AA21" s="17">
        <f t="shared" ref="AA21:AA25" si="45">MROUND(O21,5)</f>
        <v>7565</v>
      </c>
      <c r="AC21" s="279">
        <f t="shared" si="13"/>
        <v>0.4173500215796288</v>
      </c>
      <c r="AD21" s="280">
        <f t="shared" si="14"/>
        <v>0.58264997842037114</v>
      </c>
      <c r="AE21" s="280">
        <f t="shared" si="15"/>
        <v>1</v>
      </c>
      <c r="AF21" s="279">
        <f t="shared" ref="AF21:AF25" si="46">G21/I21</f>
        <v>0.40656438631790742</v>
      </c>
      <c r="AG21" s="280">
        <f t="shared" ref="AG21:AG25" si="47">H21/I21</f>
        <v>0.59343561368209252</v>
      </c>
      <c r="AH21" s="280">
        <f t="shared" ref="AH21:AH25" si="48">I21/I21</f>
        <v>1</v>
      </c>
      <c r="AI21" s="279">
        <f t="shared" ref="AI21:AI25" si="49">J21/L21</f>
        <v>0.41869423452503052</v>
      </c>
      <c r="AJ21" s="280">
        <f t="shared" ref="AJ21:AJ25" si="50">K21/L21</f>
        <v>0.58117731984054755</v>
      </c>
      <c r="AK21" s="280">
        <f t="shared" ref="AK21:AK25" si="51">L21/L21</f>
        <v>1</v>
      </c>
      <c r="AL21" s="279">
        <f t="shared" ref="AL21:AL25" si="52">M21/O21</f>
        <v>0.40401632325111797</v>
      </c>
      <c r="AM21" s="280">
        <f t="shared" ref="AM21:AM25" si="53">N21/O21</f>
        <v>0.59589513579803155</v>
      </c>
      <c r="AN21" s="277">
        <f t="shared" ref="AN21:AN25" si="54">O21/O21</f>
        <v>1</v>
      </c>
    </row>
    <row r="22" spans="2:40" x14ac:dyDescent="0.25">
      <c r="B22" s="5"/>
      <c r="C22" s="6" t="s">
        <v>4</v>
      </c>
      <c r="D22" s="175">
        <v>419</v>
      </c>
      <c r="E22" s="175">
        <v>602</v>
      </c>
      <c r="F22" s="175">
        <v>1021</v>
      </c>
      <c r="G22" s="175">
        <v>233</v>
      </c>
      <c r="H22" s="175">
        <v>338</v>
      </c>
      <c r="I22" s="175">
        <v>571</v>
      </c>
      <c r="J22" s="175">
        <v>277.81</v>
      </c>
      <c r="K22" s="175">
        <v>420.55</v>
      </c>
      <c r="L22" s="175">
        <v>698.36</v>
      </c>
      <c r="M22" s="175">
        <v>179.24</v>
      </c>
      <c r="N22" s="175">
        <v>386.94</v>
      </c>
      <c r="O22" s="175">
        <v>566.17999999999995</v>
      </c>
      <c r="P22" s="9">
        <f t="shared" si="4"/>
        <v>420</v>
      </c>
      <c r="Q22" s="10">
        <f t="shared" si="5"/>
        <v>600</v>
      </c>
      <c r="R22" s="11">
        <f t="shared" si="6"/>
        <v>1020</v>
      </c>
      <c r="S22" s="9">
        <f t="shared" si="7"/>
        <v>235</v>
      </c>
      <c r="T22" s="10">
        <f t="shared" si="8"/>
        <v>340</v>
      </c>
      <c r="U22" s="11">
        <f t="shared" si="9"/>
        <v>570</v>
      </c>
      <c r="V22" s="9">
        <f t="shared" si="40"/>
        <v>280</v>
      </c>
      <c r="W22" s="10">
        <f t="shared" si="41"/>
        <v>420</v>
      </c>
      <c r="X22" s="11">
        <f t="shared" si="42"/>
        <v>700</v>
      </c>
      <c r="Y22" s="9">
        <f t="shared" si="43"/>
        <v>180</v>
      </c>
      <c r="Z22" s="10">
        <f t="shared" si="44"/>
        <v>385</v>
      </c>
      <c r="AA22" s="11">
        <f t="shared" si="45"/>
        <v>565</v>
      </c>
      <c r="AC22" s="240">
        <f t="shared" si="13"/>
        <v>0.41038197845249758</v>
      </c>
      <c r="AD22" s="281">
        <f t="shared" si="14"/>
        <v>0.58961802154750242</v>
      </c>
      <c r="AE22" s="281">
        <f t="shared" si="15"/>
        <v>1</v>
      </c>
      <c r="AF22" s="240">
        <f t="shared" si="46"/>
        <v>0.40805604203152362</v>
      </c>
      <c r="AG22" s="281">
        <f t="shared" si="47"/>
        <v>0.59194395796847632</v>
      </c>
      <c r="AH22" s="281">
        <f t="shared" si="48"/>
        <v>1</v>
      </c>
      <c r="AI22" s="240">
        <f t="shared" si="49"/>
        <v>0.39780342516753536</v>
      </c>
      <c r="AJ22" s="281">
        <f t="shared" si="50"/>
        <v>0.60219657483246458</v>
      </c>
      <c r="AK22" s="281">
        <f t="shared" si="51"/>
        <v>1</v>
      </c>
      <c r="AL22" s="240">
        <f t="shared" si="52"/>
        <v>0.31657776678794736</v>
      </c>
      <c r="AM22" s="281">
        <f t="shared" si="53"/>
        <v>0.68342223321205275</v>
      </c>
      <c r="AN22" s="243">
        <f t="shared" si="54"/>
        <v>1</v>
      </c>
    </row>
    <row r="23" spans="2:40" x14ac:dyDescent="0.25">
      <c r="B23" s="5"/>
      <c r="C23" s="6" t="s">
        <v>5</v>
      </c>
      <c r="D23" s="175">
        <v>350</v>
      </c>
      <c r="E23" s="175">
        <v>741</v>
      </c>
      <c r="F23" s="175">
        <v>1091</v>
      </c>
      <c r="G23" s="175">
        <v>462</v>
      </c>
      <c r="H23" s="175">
        <v>798</v>
      </c>
      <c r="I23" s="175">
        <v>1260</v>
      </c>
      <c r="J23" s="175">
        <v>364.01</v>
      </c>
      <c r="K23" s="175">
        <v>751.23</v>
      </c>
      <c r="L23" s="175">
        <v>1116.24</v>
      </c>
      <c r="M23" s="175">
        <v>382.56</v>
      </c>
      <c r="N23" s="175">
        <v>695.73</v>
      </c>
      <c r="O23" s="175">
        <v>1078.29</v>
      </c>
      <c r="P23" s="9">
        <f t="shared" si="4"/>
        <v>350</v>
      </c>
      <c r="Q23" s="10">
        <f t="shared" si="5"/>
        <v>740</v>
      </c>
      <c r="R23" s="11">
        <f t="shared" si="6"/>
        <v>1090</v>
      </c>
      <c r="S23" s="9">
        <f t="shared" si="7"/>
        <v>460</v>
      </c>
      <c r="T23" s="10">
        <f t="shared" si="8"/>
        <v>800</v>
      </c>
      <c r="U23" s="11">
        <f t="shared" si="9"/>
        <v>1260</v>
      </c>
      <c r="V23" s="9">
        <f t="shared" si="40"/>
        <v>365</v>
      </c>
      <c r="W23" s="10">
        <f t="shared" si="41"/>
        <v>750</v>
      </c>
      <c r="X23" s="11">
        <f t="shared" si="42"/>
        <v>1115</v>
      </c>
      <c r="Y23" s="9">
        <f t="shared" si="43"/>
        <v>385</v>
      </c>
      <c r="Z23" s="10">
        <f t="shared" si="44"/>
        <v>695</v>
      </c>
      <c r="AA23" s="11">
        <f t="shared" si="45"/>
        <v>1080</v>
      </c>
      <c r="AC23" s="240">
        <f t="shared" si="13"/>
        <v>0.3208065994500458</v>
      </c>
      <c r="AD23" s="281">
        <f t="shared" si="14"/>
        <v>0.67919340054995414</v>
      </c>
      <c r="AE23" s="281">
        <f t="shared" si="15"/>
        <v>1</v>
      </c>
      <c r="AF23" s="240">
        <f t="shared" si="46"/>
        <v>0.36666666666666664</v>
      </c>
      <c r="AG23" s="281">
        <f t="shared" si="47"/>
        <v>0.6333333333333333</v>
      </c>
      <c r="AH23" s="281">
        <f t="shared" si="48"/>
        <v>1</v>
      </c>
      <c r="AI23" s="240">
        <f t="shared" si="49"/>
        <v>0.32610370529635202</v>
      </c>
      <c r="AJ23" s="281">
        <f t="shared" si="50"/>
        <v>0.6730004300150505</v>
      </c>
      <c r="AK23" s="281">
        <f t="shared" si="51"/>
        <v>1</v>
      </c>
      <c r="AL23" s="240">
        <f t="shared" si="52"/>
        <v>0.35478396349776037</v>
      </c>
      <c r="AM23" s="281">
        <f t="shared" si="53"/>
        <v>0.64521603650223969</v>
      </c>
      <c r="AN23" s="243">
        <f t="shared" si="54"/>
        <v>1</v>
      </c>
    </row>
    <row r="24" spans="2:40" x14ac:dyDescent="0.25">
      <c r="B24" s="5"/>
      <c r="C24" s="6" t="s">
        <v>6</v>
      </c>
      <c r="D24" s="175">
        <v>114</v>
      </c>
      <c r="E24" s="175">
        <v>304</v>
      </c>
      <c r="F24" s="175">
        <v>418</v>
      </c>
      <c r="G24" s="175">
        <v>143</v>
      </c>
      <c r="H24" s="175">
        <v>362</v>
      </c>
      <c r="I24" s="175">
        <v>505</v>
      </c>
      <c r="J24" s="175">
        <v>124</v>
      </c>
      <c r="K24" s="175">
        <v>292.02</v>
      </c>
      <c r="L24" s="175">
        <v>416.02</v>
      </c>
      <c r="M24" s="175">
        <v>126.73</v>
      </c>
      <c r="N24" s="175">
        <v>361</v>
      </c>
      <c r="O24" s="175">
        <v>487.73</v>
      </c>
      <c r="P24" s="9">
        <f t="shared" si="4"/>
        <v>115</v>
      </c>
      <c r="Q24" s="10">
        <f t="shared" si="5"/>
        <v>305</v>
      </c>
      <c r="R24" s="11">
        <f t="shared" si="6"/>
        <v>420</v>
      </c>
      <c r="S24" s="9">
        <f t="shared" si="7"/>
        <v>145</v>
      </c>
      <c r="T24" s="10">
        <f t="shared" si="8"/>
        <v>360</v>
      </c>
      <c r="U24" s="11">
        <f t="shared" si="9"/>
        <v>505</v>
      </c>
      <c r="V24" s="9">
        <f t="shared" si="40"/>
        <v>125</v>
      </c>
      <c r="W24" s="10">
        <f t="shared" si="41"/>
        <v>290</v>
      </c>
      <c r="X24" s="11">
        <f t="shared" si="42"/>
        <v>415</v>
      </c>
      <c r="Y24" s="9">
        <f t="shared" si="43"/>
        <v>125</v>
      </c>
      <c r="Z24" s="10">
        <f t="shared" si="44"/>
        <v>360</v>
      </c>
      <c r="AA24" s="11">
        <f t="shared" si="45"/>
        <v>490</v>
      </c>
      <c r="AC24" s="240">
        <f t="shared" si="13"/>
        <v>0.27272727272727271</v>
      </c>
      <c r="AD24" s="281">
        <f t="shared" si="14"/>
        <v>0.72727272727272729</v>
      </c>
      <c r="AE24" s="281">
        <f t="shared" si="15"/>
        <v>1</v>
      </c>
      <c r="AF24" s="240">
        <f t="shared" si="46"/>
        <v>0.28316831683168314</v>
      </c>
      <c r="AG24" s="281">
        <f t="shared" si="47"/>
        <v>0.7168316831683168</v>
      </c>
      <c r="AH24" s="281">
        <f t="shared" si="48"/>
        <v>1</v>
      </c>
      <c r="AI24" s="240">
        <f t="shared" si="49"/>
        <v>0.29806259314456035</v>
      </c>
      <c r="AJ24" s="281">
        <f t="shared" si="50"/>
        <v>0.70193740685543959</v>
      </c>
      <c r="AK24" s="281">
        <f t="shared" si="51"/>
        <v>1</v>
      </c>
      <c r="AL24" s="240">
        <f t="shared" si="52"/>
        <v>0.25983638488507987</v>
      </c>
      <c r="AM24" s="281">
        <f t="shared" si="53"/>
        <v>0.74016361511492013</v>
      </c>
      <c r="AN24" s="243">
        <f t="shared" si="54"/>
        <v>1</v>
      </c>
    </row>
    <row r="25" spans="2:40" x14ac:dyDescent="0.25">
      <c r="B25" s="7"/>
      <c r="C25" s="8" t="s">
        <v>7</v>
      </c>
      <c r="D25" s="175">
        <v>74</v>
      </c>
      <c r="E25" s="175">
        <v>52</v>
      </c>
      <c r="F25" s="175">
        <v>126</v>
      </c>
      <c r="G25" s="175">
        <v>32</v>
      </c>
      <c r="H25" s="175">
        <v>53</v>
      </c>
      <c r="I25" s="175">
        <v>85</v>
      </c>
      <c r="J25" s="175">
        <v>43.45</v>
      </c>
      <c r="K25" s="175">
        <v>90.94</v>
      </c>
      <c r="L25" s="175">
        <v>134.38999999999999</v>
      </c>
      <c r="M25" s="175">
        <v>45.65</v>
      </c>
      <c r="N25" s="175">
        <v>70.11</v>
      </c>
      <c r="O25" s="175">
        <v>115.75999999999999</v>
      </c>
      <c r="P25" s="12">
        <f t="shared" si="4"/>
        <v>75</v>
      </c>
      <c r="Q25" s="13">
        <f t="shared" si="5"/>
        <v>50</v>
      </c>
      <c r="R25" s="14">
        <f t="shared" si="6"/>
        <v>125</v>
      </c>
      <c r="S25" s="12">
        <f t="shared" si="7"/>
        <v>30</v>
      </c>
      <c r="T25" s="13">
        <f t="shared" si="8"/>
        <v>55</v>
      </c>
      <c r="U25" s="14">
        <f t="shared" si="9"/>
        <v>85</v>
      </c>
      <c r="V25" s="12">
        <f t="shared" si="40"/>
        <v>45</v>
      </c>
      <c r="W25" s="13">
        <f t="shared" si="41"/>
        <v>90</v>
      </c>
      <c r="X25" s="14">
        <f t="shared" si="42"/>
        <v>135</v>
      </c>
      <c r="Y25" s="12">
        <f t="shared" si="43"/>
        <v>45</v>
      </c>
      <c r="Z25" s="13">
        <f t="shared" si="44"/>
        <v>70</v>
      </c>
      <c r="AA25" s="14">
        <f t="shared" si="45"/>
        <v>115</v>
      </c>
      <c r="AC25" s="241">
        <f t="shared" si="13"/>
        <v>0.58730158730158732</v>
      </c>
      <c r="AD25" s="282">
        <f t="shared" si="14"/>
        <v>0.41269841269841268</v>
      </c>
      <c r="AE25" s="282">
        <f t="shared" si="15"/>
        <v>1</v>
      </c>
      <c r="AF25" s="241">
        <f t="shared" si="46"/>
        <v>0.37647058823529411</v>
      </c>
      <c r="AG25" s="282">
        <f t="shared" si="47"/>
        <v>0.62352941176470589</v>
      </c>
      <c r="AH25" s="282">
        <f t="shared" si="48"/>
        <v>1</v>
      </c>
      <c r="AI25" s="241">
        <f t="shared" si="49"/>
        <v>0.32331274648411346</v>
      </c>
      <c r="AJ25" s="282">
        <f t="shared" si="50"/>
        <v>0.67668725351588666</v>
      </c>
      <c r="AK25" s="282">
        <f t="shared" si="51"/>
        <v>1</v>
      </c>
      <c r="AL25" s="241">
        <f t="shared" si="52"/>
        <v>0.39435038009675194</v>
      </c>
      <c r="AM25" s="282">
        <f t="shared" si="53"/>
        <v>0.60564961990324817</v>
      </c>
      <c r="AN25" s="285">
        <f t="shared" si="54"/>
        <v>1</v>
      </c>
    </row>
    <row r="26" spans="2:40" x14ac:dyDescent="0.25">
      <c r="D26" s="75"/>
      <c r="E26" s="75"/>
      <c r="F26" s="75"/>
      <c r="G26" s="75"/>
      <c r="H26" s="75"/>
      <c r="I26" s="75"/>
      <c r="J26" s="234"/>
      <c r="K26" s="234"/>
      <c r="L26" s="234"/>
      <c r="M26" s="234"/>
      <c r="N26" s="234"/>
      <c r="O26" s="234"/>
      <c r="V26" s="278"/>
      <c r="AC26" s="283"/>
      <c r="AD26" s="283"/>
      <c r="AE26" s="283"/>
      <c r="AF26" s="283"/>
      <c r="AG26" s="283"/>
      <c r="AH26" s="283"/>
      <c r="AI26" s="283"/>
      <c r="AJ26" s="283"/>
      <c r="AK26" s="283"/>
      <c r="AL26" s="283"/>
      <c r="AM26" s="283"/>
      <c r="AN26" s="288"/>
    </row>
    <row r="27" spans="2:40" x14ac:dyDescent="0.25">
      <c r="B27" s="18" t="s">
        <v>14</v>
      </c>
      <c r="C27" s="19"/>
      <c r="D27" s="176">
        <v>3858</v>
      </c>
      <c r="E27" s="176">
        <v>5749</v>
      </c>
      <c r="F27" s="176">
        <v>9607</v>
      </c>
      <c r="G27" s="176">
        <v>4102</v>
      </c>
      <c r="H27" s="176">
        <v>6270</v>
      </c>
      <c r="I27" s="176">
        <v>10372</v>
      </c>
      <c r="J27" s="176">
        <v>4068.9700000000003</v>
      </c>
      <c r="K27" s="176">
        <v>6079.4349999999995</v>
      </c>
      <c r="L27" s="176">
        <v>10150.405000000001</v>
      </c>
      <c r="M27" s="176">
        <v>3791.42</v>
      </c>
      <c r="N27" s="176">
        <v>6022.99</v>
      </c>
      <c r="O27" s="176">
        <v>9815.0799999999981</v>
      </c>
      <c r="P27" s="20">
        <f t="shared" ref="P27:U27" si="55">MROUND(D27,5)</f>
        <v>3860</v>
      </c>
      <c r="Q27" s="21">
        <f t="shared" si="55"/>
        <v>5750</v>
      </c>
      <c r="R27" s="22">
        <f t="shared" si="55"/>
        <v>9605</v>
      </c>
      <c r="S27" s="20">
        <f t="shared" si="55"/>
        <v>4100</v>
      </c>
      <c r="T27" s="21">
        <f t="shared" si="55"/>
        <v>6270</v>
      </c>
      <c r="U27" s="22">
        <f t="shared" si="55"/>
        <v>10370</v>
      </c>
      <c r="V27" s="20">
        <f t="shared" ref="V27" si="56">MROUND(J27,5)</f>
        <v>4070</v>
      </c>
      <c r="W27" s="21">
        <f t="shared" ref="W27" si="57">MROUND(K27,5)</f>
        <v>6080</v>
      </c>
      <c r="X27" s="22">
        <f t="shared" ref="X27" si="58">MROUND(L27,5)</f>
        <v>10150</v>
      </c>
      <c r="Y27" s="20">
        <f t="shared" ref="Y27" si="59">MROUND(M27,5)</f>
        <v>3790</v>
      </c>
      <c r="Z27" s="21">
        <f t="shared" ref="Z27" si="60">MROUND(N27,5)</f>
        <v>6025</v>
      </c>
      <c r="AA27" s="22">
        <f t="shared" ref="AA27" si="61">MROUND(O27,5)</f>
        <v>9815</v>
      </c>
      <c r="AC27" s="242">
        <f t="shared" si="13"/>
        <v>0.40158217966066412</v>
      </c>
      <c r="AD27" s="284">
        <f t="shared" si="14"/>
        <v>0.59841782033933588</v>
      </c>
      <c r="AE27" s="284">
        <f t="shared" si="15"/>
        <v>1</v>
      </c>
      <c r="AF27" s="242">
        <f t="shared" ref="AF27" si="62">G27/I27</f>
        <v>0.39548785190898572</v>
      </c>
      <c r="AG27" s="284">
        <f t="shared" ref="AG27" si="63">H27/I27</f>
        <v>0.60451214809101428</v>
      </c>
      <c r="AH27" s="284">
        <f t="shared" ref="AH27" si="64">I27/I27</f>
        <v>1</v>
      </c>
      <c r="AI27" s="242">
        <f t="shared" ref="AI27" si="65">J27/L27</f>
        <v>0.40086774862677893</v>
      </c>
      <c r="AJ27" s="284">
        <f t="shared" ref="AJ27" si="66">K27/L27</f>
        <v>0.59893521490029211</v>
      </c>
      <c r="AK27" s="284">
        <f t="shared" ref="AK27" si="67">L27/L27</f>
        <v>1</v>
      </c>
      <c r="AL27" s="242">
        <f t="shared" ref="AL27" si="68">M27/O27</f>
        <v>0.38628518565309716</v>
      </c>
      <c r="AM27" s="284">
        <f t="shared" ref="AM27" si="69">N27/O27</f>
        <v>0.61364655204032992</v>
      </c>
      <c r="AN27" s="286">
        <f t="shared" ref="AN27" si="70">O27/O27</f>
        <v>1</v>
      </c>
    </row>
    <row r="29" spans="2:40" x14ac:dyDescent="0.25">
      <c r="B29" s="48" t="s">
        <v>78</v>
      </c>
      <c r="J29"/>
      <c r="K29"/>
      <c r="L29"/>
      <c r="M29"/>
      <c r="N29"/>
      <c r="O29"/>
    </row>
  </sheetData>
  <sheetProtection password="A3DE" sheet="1" objects="1" scenarios="1"/>
  <mergeCells count="14">
    <mergeCell ref="AL7:AN7"/>
    <mergeCell ref="AI7:AK7"/>
    <mergeCell ref="AC7:AE7"/>
    <mergeCell ref="AF7:AH7"/>
    <mergeCell ref="B7:B8"/>
    <mergeCell ref="C7:C8"/>
    <mergeCell ref="P7:R7"/>
    <mergeCell ref="S7:U7"/>
    <mergeCell ref="D7:F7"/>
    <mergeCell ref="G7:I7"/>
    <mergeCell ref="V7:X7"/>
    <mergeCell ref="J7:L7"/>
    <mergeCell ref="M7:O7"/>
    <mergeCell ref="Y7:AA7"/>
  </mergeCell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123"/>
  <sheetViews>
    <sheetView showGridLines="0" showRowColHeaders="0" workbookViewId="0"/>
  </sheetViews>
  <sheetFormatPr defaultRowHeight="15" x14ac:dyDescent="0.25"/>
  <cols>
    <col min="1" max="1" width="3.5703125" style="51" customWidth="1"/>
    <col min="2" max="2" width="17.7109375" style="51" customWidth="1"/>
    <col min="3" max="3" width="40.28515625" style="163" bestFit="1" customWidth="1"/>
    <col min="4" max="9" width="9.140625" style="231" hidden="1" customWidth="1"/>
    <col min="10" max="15" width="9.140625" style="211" hidden="1" customWidth="1"/>
    <col min="16" max="27" width="9.140625" style="51" customWidth="1"/>
    <col min="28" max="16384" width="9.140625" style="51"/>
  </cols>
  <sheetData>
    <row r="2" spans="2:40" x14ac:dyDescent="0.25">
      <c r="B2" s="2" t="s">
        <v>93</v>
      </c>
    </row>
    <row r="3" spans="2:40" x14ac:dyDescent="0.25">
      <c r="B3" s="51" t="s">
        <v>79</v>
      </c>
    </row>
    <row r="6" spans="2:40" x14ac:dyDescent="0.25">
      <c r="B6" s="2" t="s">
        <v>94</v>
      </c>
    </row>
    <row r="8" spans="2:40" x14ac:dyDescent="0.25">
      <c r="B8" s="311" t="s">
        <v>12</v>
      </c>
      <c r="C8" s="313" t="s">
        <v>24</v>
      </c>
      <c r="D8" s="316" t="s">
        <v>11</v>
      </c>
      <c r="E8" s="317"/>
      <c r="F8" s="318"/>
      <c r="G8" s="316" t="s">
        <v>13</v>
      </c>
      <c r="H8" s="317"/>
      <c r="I8" s="318"/>
      <c r="J8" s="321" t="s">
        <v>75</v>
      </c>
      <c r="K8" s="315"/>
      <c r="L8" s="322"/>
      <c r="M8" s="321" t="s">
        <v>76</v>
      </c>
      <c r="N8" s="315"/>
      <c r="O8" s="322"/>
      <c r="P8" s="308" t="s">
        <v>11</v>
      </c>
      <c r="Q8" s="309"/>
      <c r="R8" s="310"/>
      <c r="S8" s="308" t="s">
        <v>13</v>
      </c>
      <c r="T8" s="309"/>
      <c r="U8" s="310"/>
      <c r="V8" s="308" t="s">
        <v>75</v>
      </c>
      <c r="W8" s="309"/>
      <c r="X8" s="310"/>
      <c r="Y8" s="308" t="s">
        <v>76</v>
      </c>
      <c r="Z8" s="309"/>
      <c r="AA8" s="310"/>
      <c r="AC8" s="308" t="s">
        <v>11</v>
      </c>
      <c r="AD8" s="309"/>
      <c r="AE8" s="310"/>
      <c r="AF8" s="308" t="s">
        <v>13</v>
      </c>
      <c r="AG8" s="309"/>
      <c r="AH8" s="310"/>
      <c r="AI8" s="308" t="s">
        <v>75</v>
      </c>
      <c r="AJ8" s="309"/>
      <c r="AK8" s="310"/>
      <c r="AL8" s="308" t="s">
        <v>76</v>
      </c>
      <c r="AM8" s="309"/>
      <c r="AN8" s="310"/>
    </row>
    <row r="9" spans="2:40" x14ac:dyDescent="0.25">
      <c r="B9" s="312"/>
      <c r="C9" s="314"/>
      <c r="D9" s="244" t="s">
        <v>1</v>
      </c>
      <c r="E9" s="245" t="s">
        <v>2</v>
      </c>
      <c r="F9" s="246" t="s">
        <v>8</v>
      </c>
      <c r="G9" s="244" t="s">
        <v>1</v>
      </c>
      <c r="H9" s="245" t="s">
        <v>2</v>
      </c>
      <c r="I9" s="246" t="s">
        <v>8</v>
      </c>
      <c r="J9" s="201" t="s">
        <v>1</v>
      </c>
      <c r="K9" s="202" t="s">
        <v>2</v>
      </c>
      <c r="L9" s="203" t="s">
        <v>8</v>
      </c>
      <c r="M9" s="201" t="s">
        <v>1</v>
      </c>
      <c r="N9" s="202" t="s">
        <v>2</v>
      </c>
      <c r="O9" s="203" t="s">
        <v>8</v>
      </c>
      <c r="P9" s="38" t="s">
        <v>1</v>
      </c>
      <c r="Q9" s="39" t="s">
        <v>2</v>
      </c>
      <c r="R9" s="40" t="s">
        <v>8</v>
      </c>
      <c r="S9" s="38" t="s">
        <v>1</v>
      </c>
      <c r="T9" s="39" t="s">
        <v>2</v>
      </c>
      <c r="U9" s="40" t="s">
        <v>8</v>
      </c>
      <c r="V9" s="38" t="s">
        <v>1</v>
      </c>
      <c r="W9" s="39" t="s">
        <v>2</v>
      </c>
      <c r="X9" s="40" t="s">
        <v>8</v>
      </c>
      <c r="Y9" s="38" t="s">
        <v>1</v>
      </c>
      <c r="Z9" s="39" t="s">
        <v>2</v>
      </c>
      <c r="AA9" s="40" t="s">
        <v>8</v>
      </c>
      <c r="AC9" s="41" t="s">
        <v>1</v>
      </c>
      <c r="AD9" s="42" t="s">
        <v>2</v>
      </c>
      <c r="AE9" s="43" t="s">
        <v>8</v>
      </c>
      <c r="AF9" s="41" t="s">
        <v>1</v>
      </c>
      <c r="AG9" s="42" t="s">
        <v>2</v>
      </c>
      <c r="AH9" s="43" t="s">
        <v>8</v>
      </c>
      <c r="AI9" s="41" t="s">
        <v>1</v>
      </c>
      <c r="AJ9" s="42" t="s">
        <v>2</v>
      </c>
      <c r="AK9" s="43" t="s">
        <v>8</v>
      </c>
      <c r="AL9" s="41" t="s">
        <v>1</v>
      </c>
      <c r="AM9" s="42" t="s">
        <v>2</v>
      </c>
      <c r="AN9" s="43" t="s">
        <v>8</v>
      </c>
    </row>
    <row r="10" spans="2:40" x14ac:dyDescent="0.25">
      <c r="B10" s="89" t="s">
        <v>9</v>
      </c>
      <c r="C10" s="204" t="s">
        <v>17</v>
      </c>
      <c r="D10" s="178">
        <v>324.09767000000005</v>
      </c>
      <c r="E10" s="179">
        <v>1490.1495299999999</v>
      </c>
      <c r="F10" s="228">
        <v>1814.2472</v>
      </c>
      <c r="G10" s="247">
        <v>353.37497000000002</v>
      </c>
      <c r="H10" s="227">
        <v>1522.1777200000001</v>
      </c>
      <c r="I10" s="228">
        <v>1875.5526900000002</v>
      </c>
      <c r="J10" s="181">
        <v>358.44602000000003</v>
      </c>
      <c r="K10" s="182">
        <v>1536.7358400000001</v>
      </c>
      <c r="L10" s="180">
        <v>1895.1818600000001</v>
      </c>
      <c r="M10" s="182">
        <v>363.47490999999991</v>
      </c>
      <c r="N10" s="182">
        <v>1533.8142700000001</v>
      </c>
      <c r="O10" s="182">
        <v>1897.28918</v>
      </c>
      <c r="P10" s="91">
        <f t="shared" ref="P10:X10" si="0">MROUND(D10,5)</f>
        <v>325</v>
      </c>
      <c r="Q10" s="92">
        <f t="shared" si="0"/>
        <v>1490</v>
      </c>
      <c r="R10" s="90">
        <f t="shared" si="0"/>
        <v>1815</v>
      </c>
      <c r="S10" s="91">
        <f t="shared" si="0"/>
        <v>355</v>
      </c>
      <c r="T10" s="92">
        <f t="shared" si="0"/>
        <v>1520</v>
      </c>
      <c r="U10" s="90">
        <f t="shared" si="0"/>
        <v>1875</v>
      </c>
      <c r="V10" s="91">
        <f t="shared" si="0"/>
        <v>360</v>
      </c>
      <c r="W10" s="92">
        <f t="shared" si="0"/>
        <v>1535</v>
      </c>
      <c r="X10" s="90">
        <f t="shared" si="0"/>
        <v>1895</v>
      </c>
      <c r="Y10" s="91">
        <f t="shared" ref="Y10:Y12" si="1">MROUND(M10,5)</f>
        <v>365</v>
      </c>
      <c r="Z10" s="92">
        <f t="shared" ref="Z10:Z12" si="2">MROUND(N10,5)</f>
        <v>1535</v>
      </c>
      <c r="AA10" s="90">
        <f t="shared" ref="AA10:AA12" si="3">MROUND(O10,5)</f>
        <v>1895</v>
      </c>
      <c r="AC10" s="279">
        <f t="shared" ref="AC10" si="4">IF(D10="","~",IF(F10=0,"*",D10/F10))</f>
        <v>0.17864030326187086</v>
      </c>
      <c r="AD10" s="280">
        <f t="shared" ref="AD10" si="5">IF(E10="","~",IF(F10=0,"*",E10/F10))</f>
        <v>0.82135969673812914</v>
      </c>
      <c r="AE10" s="277">
        <f t="shared" ref="AE10" si="6">IF(AND(AC10="~",AD10="~"),"~",IF(F10=0,"*",F10/F10))</f>
        <v>1</v>
      </c>
      <c r="AF10" s="279">
        <f t="shared" ref="AF10" si="7">IF(G10="","~",IF(I10=0,"*",G10/I10))</f>
        <v>0.18841111309968048</v>
      </c>
      <c r="AG10" s="280">
        <f t="shared" ref="AG10" si="8">IF(H10="","~",IF(I10=0,"*",H10/I10))</f>
        <v>0.81158888690031949</v>
      </c>
      <c r="AH10" s="277">
        <f t="shared" ref="AH10" si="9">IF(AND(AF10="~",AG10="~"),"~",IF(I10=0,"*",I10/I10))</f>
        <v>1</v>
      </c>
      <c r="AI10" s="279">
        <f t="shared" ref="AI10" si="10">IF(J10="","~",IF(L10=0,"*",J10/L10))</f>
        <v>0.18913542154735483</v>
      </c>
      <c r="AJ10" s="280">
        <f t="shared" ref="AJ10" si="11">IF(K10="","~",IF(L10=0,"*",K10/L10))</f>
        <v>0.81086457845264515</v>
      </c>
      <c r="AK10" s="277">
        <f t="shared" ref="AK10" si="12">IF(AND(AI10="~",AJ10="~"),"~",IF(L10=0,"*",L10/L10))</f>
        <v>1</v>
      </c>
      <c r="AL10" s="279">
        <f t="shared" ref="AL10" si="13">IF(M10="","~",IF(O10=0,"*",M10/O10))</f>
        <v>0.19157591464259544</v>
      </c>
      <c r="AM10" s="280">
        <f t="shared" ref="AM10" si="14">IF(N10="","~",IF(O10=0,"*",N10/O10))</f>
        <v>0.80842408535740451</v>
      </c>
      <c r="AN10" s="277">
        <f t="shared" ref="AN10" si="15">IF(AND(AL10="~",AM10="~"),"~",IF(O10=0,"*",O10/O10))</f>
        <v>1</v>
      </c>
    </row>
    <row r="11" spans="2:40" x14ac:dyDescent="0.25">
      <c r="B11" s="96"/>
      <c r="C11" s="205" t="s">
        <v>21</v>
      </c>
      <c r="D11" s="183">
        <v>43660.492339999997</v>
      </c>
      <c r="E11" s="184">
        <v>59012.138240000015</v>
      </c>
      <c r="F11" s="228">
        <v>102673.71258000001</v>
      </c>
      <c r="G11" s="247">
        <v>45028.334539999989</v>
      </c>
      <c r="H11" s="227">
        <v>60037.655239999942</v>
      </c>
      <c r="I11" s="228">
        <v>105065.98977999993</v>
      </c>
      <c r="J11" s="181">
        <v>46668.62562000005</v>
      </c>
      <c r="K11" s="182">
        <v>61044.435399999958</v>
      </c>
      <c r="L11" s="180">
        <v>107713.06102000001</v>
      </c>
      <c r="M11" s="182">
        <v>48085.871080000012</v>
      </c>
      <c r="N11" s="182">
        <v>61712.697460000061</v>
      </c>
      <c r="O11" s="182">
        <v>109798.56854000007</v>
      </c>
      <c r="P11" s="91">
        <f t="shared" ref="P11:P12" si="16">MROUND(D11,5)</f>
        <v>43660</v>
      </c>
      <c r="Q11" s="92">
        <f>MROUND(E11,5)</f>
        <v>59010</v>
      </c>
      <c r="R11" s="90">
        <f t="shared" ref="R11:R12" si="17">MROUND(F11,5)</f>
        <v>102675</v>
      </c>
      <c r="S11" s="91">
        <f t="shared" ref="S11:S12" si="18">MROUND(G11,5)</f>
        <v>45030</v>
      </c>
      <c r="T11" s="92">
        <f t="shared" ref="T11:T12" si="19">MROUND(H11,5)</f>
        <v>60040</v>
      </c>
      <c r="U11" s="90">
        <f t="shared" ref="U11:U12" si="20">MROUND(I11,5)</f>
        <v>105065</v>
      </c>
      <c r="V11" s="91">
        <f t="shared" ref="V11:X12" si="21">MROUND(J11,5)</f>
        <v>46670</v>
      </c>
      <c r="W11" s="92">
        <f t="shared" si="21"/>
        <v>61045</v>
      </c>
      <c r="X11" s="90">
        <f t="shared" si="21"/>
        <v>107715</v>
      </c>
      <c r="Y11" s="91">
        <f t="shared" si="1"/>
        <v>48085</v>
      </c>
      <c r="Z11" s="92">
        <f t="shared" si="2"/>
        <v>61715</v>
      </c>
      <c r="AA11" s="90">
        <f t="shared" si="3"/>
        <v>109800</v>
      </c>
      <c r="AC11" s="98">
        <f t="shared" ref="AC11:AC25" si="22">IF(D11="","~",IF(F11=0,"*",D11/F11))</f>
        <v>0.42523535229118326</v>
      </c>
      <c r="AD11" s="99">
        <f t="shared" ref="AD11:AD25" si="23">IF(E11="","~",IF(F11=0,"*",E11/F11))</f>
        <v>0.5747541094710068</v>
      </c>
      <c r="AE11" s="100">
        <f t="shared" ref="AE11:AE25" si="24">IF(AND(AC11="~",AD11="~"),"~",IF(F11=0,"*",F11/F11))</f>
        <v>1</v>
      </c>
      <c r="AF11" s="98">
        <f t="shared" ref="AF11:AF25" si="25">IF(G11="","~",IF(I11=0,"*",G11/I11))</f>
        <v>0.42857193497425611</v>
      </c>
      <c r="AG11" s="99">
        <f t="shared" ref="AG11:AG25" si="26">IF(H11="","~",IF(I11=0,"*",H11/I11))</f>
        <v>0.57142806502574384</v>
      </c>
      <c r="AH11" s="100">
        <f t="shared" ref="AH11:AH25" si="27">IF(AND(AF11="~",AG11="~"),"~",IF(I11=0,"*",I11/I11))</f>
        <v>1</v>
      </c>
      <c r="AI11" s="98">
        <f t="shared" ref="AI11:AI25" si="28">IF(J11="","~",IF(L11=0,"*",J11/L11))</f>
        <v>0.43326802876147663</v>
      </c>
      <c r="AJ11" s="99">
        <f t="shared" ref="AJ11:AJ25" si="29">IF(K11="","~",IF(L11=0,"*",K11/L11))</f>
        <v>0.56673197123852337</v>
      </c>
      <c r="AK11" s="100">
        <f t="shared" ref="AK11:AK25" si="30">IF(AND(AI11="~",AJ11="~"),"~",IF(L11=0,"*",L11/L11))</f>
        <v>1</v>
      </c>
      <c r="AL11" s="98">
        <f t="shared" ref="AL11:AL25" si="31">IF(M11="","~",IF(O11=0,"*",M11/O11))</f>
        <v>0.4379462475640758</v>
      </c>
      <c r="AM11" s="99">
        <f t="shared" ref="AM11:AM25" si="32">IF(N11="","~",IF(O11=0,"*",N11/O11))</f>
        <v>0.56205375243592426</v>
      </c>
      <c r="AN11" s="100">
        <f t="shared" ref="AN11:AN25" si="33">IF(AND(AL11="~",AM11="~"),"~",IF(O11=0,"*",O11/O11))</f>
        <v>1</v>
      </c>
    </row>
    <row r="12" spans="2:40" x14ac:dyDescent="0.25">
      <c r="B12" s="101"/>
      <c r="C12" s="206" t="s">
        <v>8</v>
      </c>
      <c r="D12" s="223">
        <v>43984.59001</v>
      </c>
      <c r="E12" s="229">
        <v>60502.287770000017</v>
      </c>
      <c r="F12" s="230">
        <v>104487.95978</v>
      </c>
      <c r="G12" s="223">
        <v>45381.709509999986</v>
      </c>
      <c r="H12" s="229">
        <v>61559.832959999942</v>
      </c>
      <c r="I12" s="230">
        <v>106941.54246999993</v>
      </c>
      <c r="J12" s="185">
        <v>47027.071640000053</v>
      </c>
      <c r="K12" s="186">
        <v>62581.17123999996</v>
      </c>
      <c r="L12" s="187">
        <v>109608.24288000001</v>
      </c>
      <c r="M12" s="186">
        <v>48449.345990000009</v>
      </c>
      <c r="N12" s="186">
        <v>63246.511730000064</v>
      </c>
      <c r="O12" s="186">
        <v>111695.85772000007</v>
      </c>
      <c r="P12" s="102">
        <f t="shared" si="16"/>
        <v>43985</v>
      </c>
      <c r="Q12" s="103">
        <f>MROUND(E12,5)</f>
        <v>60500</v>
      </c>
      <c r="R12" s="104">
        <f t="shared" si="17"/>
        <v>104490</v>
      </c>
      <c r="S12" s="102">
        <f t="shared" si="18"/>
        <v>45380</v>
      </c>
      <c r="T12" s="103">
        <f t="shared" si="19"/>
        <v>61560</v>
      </c>
      <c r="U12" s="104">
        <f t="shared" si="20"/>
        <v>106940</v>
      </c>
      <c r="V12" s="102">
        <f t="shared" si="21"/>
        <v>47025</v>
      </c>
      <c r="W12" s="103">
        <f t="shared" si="21"/>
        <v>62580</v>
      </c>
      <c r="X12" s="104">
        <f t="shared" si="21"/>
        <v>109610</v>
      </c>
      <c r="Y12" s="102">
        <f t="shared" si="1"/>
        <v>48450</v>
      </c>
      <c r="Z12" s="103">
        <f t="shared" si="2"/>
        <v>63245</v>
      </c>
      <c r="AA12" s="104">
        <f t="shared" si="3"/>
        <v>111695</v>
      </c>
      <c r="AC12" s="105">
        <f t="shared" si="22"/>
        <v>0.42095366875389095</v>
      </c>
      <c r="AD12" s="106">
        <f t="shared" si="23"/>
        <v>0.57903597598601719</v>
      </c>
      <c r="AE12" s="107">
        <f t="shared" si="24"/>
        <v>1</v>
      </c>
      <c r="AF12" s="105">
        <f t="shared" si="25"/>
        <v>0.42435996771536016</v>
      </c>
      <c r="AG12" s="106">
        <f t="shared" si="26"/>
        <v>0.57564003228463989</v>
      </c>
      <c r="AH12" s="107">
        <f t="shared" si="27"/>
        <v>1</v>
      </c>
      <c r="AI12" s="105">
        <f t="shared" si="28"/>
        <v>0.42904685272152088</v>
      </c>
      <c r="AJ12" s="106">
        <f t="shared" si="29"/>
        <v>0.57095314727847912</v>
      </c>
      <c r="AK12" s="107">
        <f t="shared" si="30"/>
        <v>1</v>
      </c>
      <c r="AL12" s="105">
        <f t="shared" si="31"/>
        <v>0.43376134960575846</v>
      </c>
      <c r="AM12" s="106">
        <f t="shared" si="32"/>
        <v>0.56623865039424148</v>
      </c>
      <c r="AN12" s="107">
        <f t="shared" si="33"/>
        <v>1</v>
      </c>
    </row>
    <row r="13" spans="2:40" x14ac:dyDescent="0.25">
      <c r="D13" s="275"/>
      <c r="E13" s="275"/>
      <c r="F13" s="275"/>
      <c r="G13" s="275"/>
      <c r="H13" s="275"/>
      <c r="I13" s="275"/>
      <c r="J13" s="238"/>
      <c r="K13" s="238"/>
      <c r="L13" s="238"/>
      <c r="M13" s="238"/>
      <c r="N13" s="238"/>
      <c r="O13" s="238"/>
      <c r="P13" s="108"/>
      <c r="Q13" s="108"/>
      <c r="R13" s="108"/>
      <c r="S13" s="108"/>
      <c r="T13" s="108"/>
      <c r="U13" s="108"/>
      <c r="V13" s="108"/>
      <c r="W13" s="108"/>
      <c r="X13" s="108"/>
      <c r="Y13" s="108"/>
      <c r="Z13" s="108"/>
      <c r="AA13" s="108"/>
      <c r="AC13" s="109"/>
      <c r="AD13" s="109"/>
      <c r="AE13" s="109"/>
      <c r="AF13" s="109"/>
      <c r="AG13" s="109"/>
      <c r="AH13" s="109"/>
      <c r="AI13" s="109"/>
      <c r="AJ13" s="109"/>
      <c r="AK13" s="109"/>
      <c r="AL13" s="109"/>
      <c r="AM13" s="109"/>
      <c r="AN13" s="109"/>
    </row>
    <row r="14" spans="2:40" x14ac:dyDescent="0.25">
      <c r="B14" s="89" t="s">
        <v>10</v>
      </c>
      <c r="C14" s="204" t="s">
        <v>17</v>
      </c>
      <c r="D14" s="248">
        <v>288.88207999999997</v>
      </c>
      <c r="E14" s="249">
        <v>1097.1662099999999</v>
      </c>
      <c r="F14" s="250">
        <v>1386.0482899999997</v>
      </c>
      <c r="G14" s="248">
        <v>322.14859000000007</v>
      </c>
      <c r="H14" s="249">
        <v>1201.9537800000001</v>
      </c>
      <c r="I14" s="250">
        <v>1524.1023700000001</v>
      </c>
      <c r="J14" s="188">
        <v>375.59221999999988</v>
      </c>
      <c r="K14" s="189">
        <v>1353.3729600000004</v>
      </c>
      <c r="L14" s="190">
        <v>1728.9651800000001</v>
      </c>
      <c r="M14" s="214">
        <v>399.03183000000007</v>
      </c>
      <c r="N14" s="214">
        <v>1415.0856900000001</v>
      </c>
      <c r="O14" s="214">
        <v>1814.1175200000002</v>
      </c>
      <c r="P14" s="110">
        <f>MROUND(D14,5)</f>
        <v>290</v>
      </c>
      <c r="Q14" s="111">
        <f>MROUND(E14,5)</f>
        <v>1095</v>
      </c>
      <c r="R14" s="112">
        <f t="shared" ref="R14:R16" si="34">MROUND(F14,5)</f>
        <v>1385</v>
      </c>
      <c r="S14" s="110">
        <f t="shared" ref="S14:S16" si="35">MROUND(G14,5)</f>
        <v>320</v>
      </c>
      <c r="T14" s="111">
        <f t="shared" ref="T14:T16" si="36">MROUND(H14,5)</f>
        <v>1200</v>
      </c>
      <c r="U14" s="112">
        <f t="shared" ref="U14:U16" si="37">MROUND(I14,5)</f>
        <v>1525</v>
      </c>
      <c r="V14" s="110">
        <f>MROUND(J14,5)</f>
        <v>375</v>
      </c>
      <c r="W14" s="111">
        <f t="shared" ref="W14:W16" si="38">MROUND(K14,5)</f>
        <v>1355</v>
      </c>
      <c r="X14" s="112">
        <f t="shared" ref="X14:X16" si="39">MROUND(L14,5)</f>
        <v>1730</v>
      </c>
      <c r="Y14" s="110">
        <f>MROUND(M14,5)</f>
        <v>400</v>
      </c>
      <c r="Z14" s="111">
        <f t="shared" ref="Z14:Z16" si="40">MROUND(N14,5)</f>
        <v>1415</v>
      </c>
      <c r="AA14" s="112">
        <f t="shared" ref="AA14:AA16" si="41">MROUND(O14,5)</f>
        <v>1815</v>
      </c>
      <c r="AC14" s="93">
        <f t="shared" si="22"/>
        <v>0.20842136748352399</v>
      </c>
      <c r="AD14" s="94">
        <f t="shared" si="23"/>
        <v>0.79157863251647609</v>
      </c>
      <c r="AE14" s="95">
        <f t="shared" si="24"/>
        <v>1</v>
      </c>
      <c r="AF14" s="93">
        <f t="shared" si="25"/>
        <v>0.21136939115185555</v>
      </c>
      <c r="AG14" s="94">
        <f t="shared" si="26"/>
        <v>0.78863060884814451</v>
      </c>
      <c r="AH14" s="95">
        <f t="shared" si="27"/>
        <v>1</v>
      </c>
      <c r="AI14" s="93">
        <f t="shared" si="28"/>
        <v>0.21723527133149081</v>
      </c>
      <c r="AJ14" s="94">
        <f t="shared" si="29"/>
        <v>0.78276472866850921</v>
      </c>
      <c r="AK14" s="95">
        <f t="shared" si="30"/>
        <v>1</v>
      </c>
      <c r="AL14" s="93">
        <f t="shared" si="31"/>
        <v>0.2199591953667919</v>
      </c>
      <c r="AM14" s="94">
        <f t="shared" si="32"/>
        <v>0.78004080463320802</v>
      </c>
      <c r="AN14" s="95">
        <f t="shared" si="33"/>
        <v>1</v>
      </c>
    </row>
    <row r="15" spans="2:40" x14ac:dyDescent="0.25">
      <c r="B15" s="96"/>
      <c r="C15" s="205" t="s">
        <v>21</v>
      </c>
      <c r="D15" s="247">
        <v>15869.138200000009</v>
      </c>
      <c r="E15" s="227">
        <v>20623.104950000012</v>
      </c>
      <c r="F15" s="228">
        <v>36492.343150000022</v>
      </c>
      <c r="G15" s="247">
        <v>16918.068640000005</v>
      </c>
      <c r="H15" s="227">
        <v>21980.464619999992</v>
      </c>
      <c r="I15" s="228">
        <v>38898.533259999997</v>
      </c>
      <c r="J15" s="181">
        <v>18546.083680000003</v>
      </c>
      <c r="K15" s="182">
        <v>24250.657000000007</v>
      </c>
      <c r="L15" s="180">
        <v>42796.74068000001</v>
      </c>
      <c r="M15" s="182">
        <v>20287.950820000005</v>
      </c>
      <c r="N15" s="182">
        <v>26105.883520000007</v>
      </c>
      <c r="O15" s="182">
        <v>46393.834340000016</v>
      </c>
      <c r="P15" s="91">
        <f t="shared" ref="P15:P16" si="42">MROUND(D15,5)</f>
        <v>15870</v>
      </c>
      <c r="Q15" s="92">
        <f>MROUND(E15,5)</f>
        <v>20625</v>
      </c>
      <c r="R15" s="90">
        <f t="shared" si="34"/>
        <v>36490</v>
      </c>
      <c r="S15" s="91">
        <f t="shared" si="35"/>
        <v>16920</v>
      </c>
      <c r="T15" s="92">
        <f t="shared" si="36"/>
        <v>21980</v>
      </c>
      <c r="U15" s="90">
        <f t="shared" si="37"/>
        <v>38900</v>
      </c>
      <c r="V15" s="91">
        <f>MROUND(J15,5)</f>
        <v>18545</v>
      </c>
      <c r="W15" s="92">
        <f t="shared" si="38"/>
        <v>24250</v>
      </c>
      <c r="X15" s="90">
        <f t="shared" si="39"/>
        <v>42795</v>
      </c>
      <c r="Y15" s="91">
        <f>MROUND(M15,5)</f>
        <v>20290</v>
      </c>
      <c r="Z15" s="92">
        <f t="shared" si="40"/>
        <v>26105</v>
      </c>
      <c r="AA15" s="90">
        <f t="shared" si="41"/>
        <v>46395</v>
      </c>
      <c r="AC15" s="98">
        <f t="shared" si="22"/>
        <v>0.4348621335377309</v>
      </c>
      <c r="AD15" s="99">
        <f t="shared" si="23"/>
        <v>0.56513512616139039</v>
      </c>
      <c r="AE15" s="100">
        <f t="shared" si="24"/>
        <v>1</v>
      </c>
      <c r="AF15" s="98">
        <f t="shared" si="25"/>
        <v>0.43492818937204336</v>
      </c>
      <c r="AG15" s="99">
        <f t="shared" si="26"/>
        <v>0.56507181062795664</v>
      </c>
      <c r="AH15" s="100">
        <f t="shared" si="27"/>
        <v>1</v>
      </c>
      <c r="AI15" s="98">
        <f t="shared" si="28"/>
        <v>0.43335271297113176</v>
      </c>
      <c r="AJ15" s="99">
        <f t="shared" si="29"/>
        <v>0.56664728702886824</v>
      </c>
      <c r="AK15" s="100">
        <f t="shared" si="30"/>
        <v>1</v>
      </c>
      <c r="AL15" s="98">
        <f t="shared" si="31"/>
        <v>0.4372984278755348</v>
      </c>
      <c r="AM15" s="99">
        <f t="shared" si="32"/>
        <v>0.56270157212446514</v>
      </c>
      <c r="AN15" s="100">
        <f t="shared" si="33"/>
        <v>1</v>
      </c>
    </row>
    <row r="16" spans="2:40" x14ac:dyDescent="0.25">
      <c r="B16" s="101"/>
      <c r="C16" s="206" t="s">
        <v>8</v>
      </c>
      <c r="D16" s="251">
        <v>16158.020280000008</v>
      </c>
      <c r="E16" s="252">
        <v>21720.271160000011</v>
      </c>
      <c r="F16" s="253">
        <v>37878.391440000021</v>
      </c>
      <c r="G16" s="251">
        <v>17240.217230000006</v>
      </c>
      <c r="H16" s="252">
        <v>23182.418399999991</v>
      </c>
      <c r="I16" s="253">
        <v>40422.635629999997</v>
      </c>
      <c r="J16" s="191">
        <v>18921.675900000002</v>
      </c>
      <c r="K16" s="192">
        <v>25604.029960000007</v>
      </c>
      <c r="L16" s="193">
        <v>44525.705860000009</v>
      </c>
      <c r="M16" s="192">
        <v>20686.982650000005</v>
      </c>
      <c r="N16" s="192">
        <v>27520.969210000007</v>
      </c>
      <c r="O16" s="192">
        <v>48207.951860000016</v>
      </c>
      <c r="P16" s="44">
        <f t="shared" si="42"/>
        <v>16160</v>
      </c>
      <c r="Q16" s="45">
        <f>MROUND(E16,5)</f>
        <v>21720</v>
      </c>
      <c r="R16" s="46">
        <f t="shared" si="34"/>
        <v>37880</v>
      </c>
      <c r="S16" s="44">
        <f t="shared" si="35"/>
        <v>17240</v>
      </c>
      <c r="T16" s="45">
        <f t="shared" si="36"/>
        <v>23180</v>
      </c>
      <c r="U16" s="46">
        <f t="shared" si="37"/>
        <v>40425</v>
      </c>
      <c r="V16" s="44">
        <f>MROUND(J16,5)</f>
        <v>18920</v>
      </c>
      <c r="W16" s="45">
        <f t="shared" si="38"/>
        <v>25605</v>
      </c>
      <c r="X16" s="46">
        <f t="shared" si="39"/>
        <v>44525</v>
      </c>
      <c r="Y16" s="44">
        <f>MROUND(M16,5)</f>
        <v>20685</v>
      </c>
      <c r="Z16" s="45">
        <f t="shared" si="40"/>
        <v>27520</v>
      </c>
      <c r="AA16" s="46">
        <f t="shared" si="41"/>
        <v>48210</v>
      </c>
      <c r="AC16" s="105">
        <f t="shared" si="22"/>
        <v>0.42657619993168322</v>
      </c>
      <c r="AD16" s="106">
        <f t="shared" si="23"/>
        <v>0.57342116004068622</v>
      </c>
      <c r="AE16" s="107">
        <f t="shared" si="24"/>
        <v>1</v>
      </c>
      <c r="AF16" s="105">
        <f t="shared" si="25"/>
        <v>0.42649908798141389</v>
      </c>
      <c r="AG16" s="106">
        <f t="shared" si="26"/>
        <v>0.57350091201858611</v>
      </c>
      <c r="AH16" s="107">
        <f t="shared" si="27"/>
        <v>1</v>
      </c>
      <c r="AI16" s="105">
        <f t="shared" si="28"/>
        <v>0.42496071728754842</v>
      </c>
      <c r="AJ16" s="106">
        <f t="shared" si="29"/>
        <v>0.57503928271245153</v>
      </c>
      <c r="AK16" s="107">
        <f t="shared" si="30"/>
        <v>1</v>
      </c>
      <c r="AL16" s="105">
        <f t="shared" si="31"/>
        <v>0.42911971680681976</v>
      </c>
      <c r="AM16" s="106">
        <f t="shared" si="32"/>
        <v>0.57088028319318018</v>
      </c>
      <c r="AN16" s="107">
        <f t="shared" si="33"/>
        <v>1</v>
      </c>
    </row>
    <row r="17" spans="2:40" x14ac:dyDescent="0.25">
      <c r="D17" s="275"/>
      <c r="E17" s="275"/>
      <c r="F17" s="275"/>
      <c r="G17" s="275"/>
      <c r="H17" s="275"/>
      <c r="I17" s="275"/>
      <c r="J17" s="238"/>
      <c r="K17" s="238"/>
      <c r="L17" s="238"/>
      <c r="M17" s="238"/>
      <c r="N17" s="238"/>
      <c r="O17" s="238"/>
      <c r="P17" s="108"/>
      <c r="Q17" s="108"/>
      <c r="R17" s="108"/>
      <c r="S17" s="108"/>
      <c r="T17" s="108"/>
      <c r="U17" s="108"/>
      <c r="V17" s="108"/>
      <c r="W17" s="108"/>
      <c r="X17" s="108"/>
      <c r="Y17" s="108"/>
      <c r="Z17" s="108"/>
      <c r="AA17" s="108"/>
      <c r="AC17" s="109"/>
      <c r="AD17" s="109"/>
      <c r="AE17" s="109"/>
      <c r="AF17" s="109"/>
      <c r="AG17" s="109"/>
      <c r="AH17" s="109"/>
      <c r="AI17" s="109"/>
      <c r="AJ17" s="109"/>
      <c r="AK17" s="109"/>
      <c r="AL17" s="109"/>
      <c r="AM17" s="109"/>
      <c r="AN17" s="109"/>
    </row>
    <row r="18" spans="2:40" x14ac:dyDescent="0.25">
      <c r="B18" s="89" t="s">
        <v>19</v>
      </c>
      <c r="C18" s="204" t="s">
        <v>17</v>
      </c>
      <c r="D18" s="248">
        <v>15.262479999999998</v>
      </c>
      <c r="E18" s="249">
        <v>69.687050000000028</v>
      </c>
      <c r="F18" s="250">
        <v>84.949530000000024</v>
      </c>
      <c r="G18" s="248">
        <v>15.581090000000005</v>
      </c>
      <c r="H18" s="249">
        <v>57.261370000000007</v>
      </c>
      <c r="I18" s="250">
        <v>72.842460000000017</v>
      </c>
      <c r="J18" s="188">
        <v>15.952310000000001</v>
      </c>
      <c r="K18" s="189">
        <v>65.432220000000029</v>
      </c>
      <c r="L18" s="190">
        <v>81.384530000000026</v>
      </c>
      <c r="M18" s="214">
        <v>17.087349999999997</v>
      </c>
      <c r="N18" s="214">
        <v>66.876639999999995</v>
      </c>
      <c r="O18" s="214">
        <v>83.963989999999995</v>
      </c>
      <c r="P18" s="110">
        <f>MROUND(D18,5)</f>
        <v>15</v>
      </c>
      <c r="Q18" s="111">
        <f>MROUND(E18,5)</f>
        <v>70</v>
      </c>
      <c r="R18" s="112">
        <f t="shared" ref="R18:R20" si="43">MROUND(F18,5)</f>
        <v>85</v>
      </c>
      <c r="S18" s="110">
        <f t="shared" ref="S18:S20" si="44">MROUND(G18,5)</f>
        <v>15</v>
      </c>
      <c r="T18" s="111">
        <f t="shared" ref="T18:T20" si="45">MROUND(H18,5)</f>
        <v>55</v>
      </c>
      <c r="U18" s="112">
        <f t="shared" ref="U18:U20" si="46">MROUND(I18,5)</f>
        <v>75</v>
      </c>
      <c r="V18" s="110">
        <f t="shared" ref="V18:V20" si="47">MROUND(J18,5)</f>
        <v>15</v>
      </c>
      <c r="W18" s="111">
        <f t="shared" ref="W18:W20" si="48">MROUND(K18,5)</f>
        <v>65</v>
      </c>
      <c r="X18" s="112">
        <f t="shared" ref="X18:X20" si="49">MROUND(L18,5)</f>
        <v>80</v>
      </c>
      <c r="Y18" s="110">
        <f t="shared" ref="Y18:Y20" si="50">MROUND(M18,5)</f>
        <v>15</v>
      </c>
      <c r="Z18" s="111">
        <f t="shared" ref="Z18:Z20" si="51">MROUND(N18,5)</f>
        <v>65</v>
      </c>
      <c r="AA18" s="112">
        <f t="shared" ref="AA18:AA20" si="52">MROUND(O18,5)</f>
        <v>85</v>
      </c>
      <c r="AC18" s="93">
        <f t="shared" si="22"/>
        <v>0.17966526712978864</v>
      </c>
      <c r="AD18" s="94">
        <f t="shared" si="23"/>
        <v>0.82033473287021141</v>
      </c>
      <c r="AE18" s="95">
        <f t="shared" si="24"/>
        <v>1</v>
      </c>
      <c r="AF18" s="93">
        <f t="shared" si="25"/>
        <v>0.21390120542332042</v>
      </c>
      <c r="AG18" s="94">
        <f t="shared" si="26"/>
        <v>0.78609879457667953</v>
      </c>
      <c r="AH18" s="95">
        <f t="shared" si="27"/>
        <v>1</v>
      </c>
      <c r="AI18" s="93">
        <f t="shared" si="28"/>
        <v>0.19601157615581236</v>
      </c>
      <c r="AJ18" s="94">
        <f t="shared" si="29"/>
        <v>0.80398842384418767</v>
      </c>
      <c r="AK18" s="95">
        <f t="shared" si="30"/>
        <v>1</v>
      </c>
      <c r="AL18" s="93">
        <f t="shared" si="31"/>
        <v>0.20350807530704529</v>
      </c>
      <c r="AM18" s="94">
        <f t="shared" si="32"/>
        <v>0.79649192469295471</v>
      </c>
      <c r="AN18" s="95">
        <f t="shared" si="33"/>
        <v>1</v>
      </c>
    </row>
    <row r="19" spans="2:40" x14ac:dyDescent="0.25">
      <c r="B19" s="96"/>
      <c r="C19" s="205" t="s">
        <v>21</v>
      </c>
      <c r="D19" s="247">
        <v>1582.1668299999992</v>
      </c>
      <c r="E19" s="227">
        <v>1917.487609999999</v>
      </c>
      <c r="F19" s="228">
        <v>3501.1824399999982</v>
      </c>
      <c r="G19" s="247">
        <v>1374.2178599999993</v>
      </c>
      <c r="H19" s="227">
        <v>1682.1362899999988</v>
      </c>
      <c r="I19" s="228">
        <v>3056.3541499999983</v>
      </c>
      <c r="J19" s="181">
        <v>1420.1286299999988</v>
      </c>
      <c r="K19" s="182">
        <v>1788.7824800000001</v>
      </c>
      <c r="L19" s="180">
        <v>3208.9111099999991</v>
      </c>
      <c r="M19" s="182">
        <v>1386.1709900000008</v>
      </c>
      <c r="N19" s="182">
        <v>1719.0842200000011</v>
      </c>
      <c r="O19" s="182">
        <v>3105.2552100000021</v>
      </c>
      <c r="P19" s="91">
        <f t="shared" ref="P19:P20" si="53">MROUND(D19,5)</f>
        <v>1580</v>
      </c>
      <c r="Q19" s="92">
        <f>MROUND(E19,5)</f>
        <v>1915</v>
      </c>
      <c r="R19" s="90">
        <f t="shared" si="43"/>
        <v>3500</v>
      </c>
      <c r="S19" s="91">
        <f t="shared" si="44"/>
        <v>1375</v>
      </c>
      <c r="T19" s="92">
        <f t="shared" si="45"/>
        <v>1680</v>
      </c>
      <c r="U19" s="90">
        <f t="shared" si="46"/>
        <v>3055</v>
      </c>
      <c r="V19" s="91">
        <f t="shared" si="47"/>
        <v>1420</v>
      </c>
      <c r="W19" s="92">
        <f t="shared" si="48"/>
        <v>1790</v>
      </c>
      <c r="X19" s="90">
        <f t="shared" si="49"/>
        <v>3210</v>
      </c>
      <c r="Y19" s="91">
        <f t="shared" si="50"/>
        <v>1385</v>
      </c>
      <c r="Z19" s="92">
        <f t="shared" si="51"/>
        <v>1720</v>
      </c>
      <c r="AA19" s="90">
        <f t="shared" si="52"/>
        <v>3105</v>
      </c>
      <c r="AC19" s="98">
        <f t="shared" si="22"/>
        <v>0.45189499750832751</v>
      </c>
      <c r="AD19" s="99">
        <f t="shared" si="23"/>
        <v>0.54766857850458084</v>
      </c>
      <c r="AE19" s="100">
        <f t="shared" si="24"/>
        <v>1</v>
      </c>
      <c r="AF19" s="98">
        <f t="shared" si="25"/>
        <v>0.44962651334106685</v>
      </c>
      <c r="AG19" s="99">
        <f t="shared" si="26"/>
        <v>0.55037348665893304</v>
      </c>
      <c r="AH19" s="100">
        <f t="shared" si="27"/>
        <v>1</v>
      </c>
      <c r="AI19" s="98">
        <f t="shared" si="28"/>
        <v>0.44255779649813959</v>
      </c>
      <c r="AJ19" s="99">
        <f t="shared" si="29"/>
        <v>0.55744220350186036</v>
      </c>
      <c r="AK19" s="100">
        <f t="shared" si="30"/>
        <v>1</v>
      </c>
      <c r="AL19" s="98">
        <f t="shared" si="31"/>
        <v>0.44639519017182483</v>
      </c>
      <c r="AM19" s="99">
        <f t="shared" si="32"/>
        <v>0.55360480982817506</v>
      </c>
      <c r="AN19" s="100">
        <f t="shared" si="33"/>
        <v>1</v>
      </c>
    </row>
    <row r="20" spans="2:40" x14ac:dyDescent="0.25">
      <c r="B20" s="101"/>
      <c r="C20" s="206" t="s">
        <v>8</v>
      </c>
      <c r="D20" s="251">
        <v>1597.4293099999993</v>
      </c>
      <c r="E20" s="252">
        <v>1987.174659999999</v>
      </c>
      <c r="F20" s="253">
        <v>3586.1319699999981</v>
      </c>
      <c r="G20" s="251">
        <v>1389.7989499999992</v>
      </c>
      <c r="H20" s="252">
        <v>1739.3976599999987</v>
      </c>
      <c r="I20" s="253">
        <v>3129.1966099999981</v>
      </c>
      <c r="J20" s="191">
        <v>1436.0809399999987</v>
      </c>
      <c r="K20" s="192">
        <v>1854.2147</v>
      </c>
      <c r="L20" s="193">
        <v>3290.2956399999989</v>
      </c>
      <c r="M20" s="192">
        <v>1403.2583400000008</v>
      </c>
      <c r="N20" s="192">
        <v>1785.960860000001</v>
      </c>
      <c r="O20" s="192">
        <v>3189.2192000000023</v>
      </c>
      <c r="P20" s="44">
        <f t="shared" si="53"/>
        <v>1595</v>
      </c>
      <c r="Q20" s="45">
        <f>MROUND(E20,5)</f>
        <v>1985</v>
      </c>
      <c r="R20" s="46">
        <f t="shared" si="43"/>
        <v>3585</v>
      </c>
      <c r="S20" s="44">
        <f t="shared" si="44"/>
        <v>1390</v>
      </c>
      <c r="T20" s="45">
        <f t="shared" si="45"/>
        <v>1740</v>
      </c>
      <c r="U20" s="46">
        <f t="shared" si="46"/>
        <v>3130</v>
      </c>
      <c r="V20" s="44">
        <f t="shared" si="47"/>
        <v>1435</v>
      </c>
      <c r="W20" s="45">
        <f t="shared" si="48"/>
        <v>1855</v>
      </c>
      <c r="X20" s="46">
        <f t="shared" si="49"/>
        <v>3290</v>
      </c>
      <c r="Y20" s="44">
        <f t="shared" si="50"/>
        <v>1405</v>
      </c>
      <c r="Z20" s="45">
        <f t="shared" si="51"/>
        <v>1785</v>
      </c>
      <c r="AA20" s="46">
        <f t="shared" si="52"/>
        <v>3190</v>
      </c>
      <c r="AC20" s="105">
        <f t="shared" si="22"/>
        <v>0.44544632583613486</v>
      </c>
      <c r="AD20" s="106">
        <f t="shared" si="23"/>
        <v>0.55412758833858533</v>
      </c>
      <c r="AE20" s="107">
        <f t="shared" si="24"/>
        <v>1</v>
      </c>
      <c r="AF20" s="105">
        <f t="shared" si="25"/>
        <v>0.44413922268693751</v>
      </c>
      <c r="AG20" s="106">
        <f t="shared" si="26"/>
        <v>0.55586077731306238</v>
      </c>
      <c r="AH20" s="107">
        <f t="shared" si="27"/>
        <v>1</v>
      </c>
      <c r="AI20" s="105">
        <f t="shared" si="28"/>
        <v>0.43645954562307937</v>
      </c>
      <c r="AJ20" s="106">
        <f t="shared" si="29"/>
        <v>0.56354045437692057</v>
      </c>
      <c r="AK20" s="107">
        <f t="shared" si="30"/>
        <v>1</v>
      </c>
      <c r="AL20" s="105">
        <f t="shared" si="31"/>
        <v>0.44000059324865465</v>
      </c>
      <c r="AM20" s="106">
        <f t="shared" si="32"/>
        <v>0.55999940675134519</v>
      </c>
      <c r="AN20" s="107">
        <f t="shared" si="33"/>
        <v>1</v>
      </c>
    </row>
    <row r="21" spans="2:40" x14ac:dyDescent="0.25">
      <c r="B21" s="113"/>
      <c r="C21" s="207"/>
      <c r="D21" s="276"/>
      <c r="E21" s="276"/>
      <c r="F21" s="276"/>
      <c r="G21" s="276"/>
      <c r="H21" s="276"/>
      <c r="I21" s="276"/>
      <c r="J21" s="239"/>
      <c r="K21" s="239"/>
      <c r="L21" s="239"/>
      <c r="M21" s="239"/>
      <c r="N21" s="239"/>
      <c r="O21" s="239"/>
      <c r="P21" s="92"/>
      <c r="Q21" s="92"/>
      <c r="R21" s="92"/>
      <c r="S21" s="92"/>
      <c r="T21" s="92"/>
      <c r="U21" s="92"/>
      <c r="V21" s="92"/>
      <c r="W21" s="92"/>
      <c r="X21" s="92"/>
      <c r="Y21" s="92"/>
      <c r="Z21" s="92"/>
      <c r="AA21" s="92"/>
      <c r="AC21" s="99"/>
      <c r="AD21" s="99"/>
      <c r="AE21" s="99"/>
      <c r="AF21" s="99"/>
      <c r="AG21" s="99"/>
      <c r="AH21" s="99"/>
      <c r="AI21" s="99"/>
      <c r="AJ21" s="99"/>
      <c r="AK21" s="99"/>
      <c r="AL21" s="99"/>
      <c r="AM21" s="99"/>
      <c r="AN21" s="99"/>
    </row>
    <row r="22" spans="2:40" x14ac:dyDescent="0.25">
      <c r="B22" s="89" t="s">
        <v>20</v>
      </c>
      <c r="C22" s="204" t="s">
        <v>17</v>
      </c>
      <c r="D22" s="248">
        <v>628.24222999999995</v>
      </c>
      <c r="E22" s="249">
        <v>2657.00279</v>
      </c>
      <c r="F22" s="250">
        <v>3285.2450199999994</v>
      </c>
      <c r="G22" s="248">
        <v>691.10465000000011</v>
      </c>
      <c r="H22" s="249">
        <v>2781.3928700000006</v>
      </c>
      <c r="I22" s="250">
        <v>3472.4975199999999</v>
      </c>
      <c r="J22" s="188">
        <v>749.99054999999976</v>
      </c>
      <c r="K22" s="189">
        <v>2955.5410200000024</v>
      </c>
      <c r="L22" s="190">
        <v>3705.5315700000019</v>
      </c>
      <c r="M22" s="214">
        <v>779.59408999999994</v>
      </c>
      <c r="N22" s="214">
        <v>3015.7766000000011</v>
      </c>
      <c r="O22" s="214">
        <v>3795.3706900000011</v>
      </c>
      <c r="P22" s="110">
        <f t="shared" ref="P22:U23" si="54">MROUND(D22,5)</f>
        <v>630</v>
      </c>
      <c r="Q22" s="111">
        <f t="shared" si="54"/>
        <v>2655</v>
      </c>
      <c r="R22" s="112">
        <f t="shared" si="54"/>
        <v>3285</v>
      </c>
      <c r="S22" s="110">
        <f t="shared" si="54"/>
        <v>690</v>
      </c>
      <c r="T22" s="111">
        <f t="shared" si="54"/>
        <v>2780</v>
      </c>
      <c r="U22" s="112">
        <f t="shared" si="54"/>
        <v>3470</v>
      </c>
      <c r="V22" s="110">
        <f t="shared" ref="V22:V23" si="55">MROUND(J22,5)</f>
        <v>750</v>
      </c>
      <c r="W22" s="111">
        <f t="shared" ref="W22:W23" si="56">MROUND(K22,5)</f>
        <v>2955</v>
      </c>
      <c r="X22" s="112">
        <f t="shared" ref="X22:X23" si="57">MROUND(L22,5)</f>
        <v>3705</v>
      </c>
      <c r="Y22" s="110">
        <f t="shared" ref="Y22:Y23" si="58">MROUND(M22,5)</f>
        <v>780</v>
      </c>
      <c r="Z22" s="111">
        <f t="shared" ref="Z22:Z23" si="59">MROUND(N22,5)</f>
        <v>3015</v>
      </c>
      <c r="AA22" s="112">
        <f t="shared" ref="AA22:AA23" si="60">MROUND(O22,5)</f>
        <v>3795</v>
      </c>
      <c r="AC22" s="93">
        <f t="shared" si="22"/>
        <v>0.1912314686348722</v>
      </c>
      <c r="AD22" s="94">
        <f t="shared" si="23"/>
        <v>0.80876853136512794</v>
      </c>
      <c r="AE22" s="95">
        <f t="shared" si="24"/>
        <v>1</v>
      </c>
      <c r="AF22" s="93">
        <f t="shared" si="25"/>
        <v>0.19902235956096526</v>
      </c>
      <c r="AG22" s="94">
        <f t="shared" si="26"/>
        <v>0.80097764043903497</v>
      </c>
      <c r="AH22" s="95">
        <f t="shared" si="27"/>
        <v>1</v>
      </c>
      <c r="AI22" s="93">
        <f t="shared" si="28"/>
        <v>0.20239756046660787</v>
      </c>
      <c r="AJ22" s="94">
        <f t="shared" si="29"/>
        <v>0.79760243953339216</v>
      </c>
      <c r="AK22" s="95">
        <f t="shared" si="30"/>
        <v>1</v>
      </c>
      <c r="AL22" s="93">
        <f t="shared" si="31"/>
        <v>0.20540657387012695</v>
      </c>
      <c r="AM22" s="94">
        <f t="shared" si="32"/>
        <v>0.79459342612987305</v>
      </c>
      <c r="AN22" s="95">
        <f t="shared" si="33"/>
        <v>1</v>
      </c>
    </row>
    <row r="23" spans="2:40" x14ac:dyDescent="0.25">
      <c r="B23" s="101"/>
      <c r="C23" s="208" t="s">
        <v>21</v>
      </c>
      <c r="D23" s="223">
        <v>61111.797370000008</v>
      </c>
      <c r="E23" s="229">
        <v>81552.730800000019</v>
      </c>
      <c r="F23" s="230">
        <v>142667.23817000003</v>
      </c>
      <c r="G23" s="223">
        <v>63320.621039999991</v>
      </c>
      <c r="H23" s="229">
        <v>83700.256149999928</v>
      </c>
      <c r="I23" s="230">
        <v>147020.87718999994</v>
      </c>
      <c r="J23" s="185">
        <v>66634.837930000023</v>
      </c>
      <c r="K23" s="186">
        <v>87083.874880000149</v>
      </c>
      <c r="L23" s="187">
        <v>153718.71281000017</v>
      </c>
      <c r="M23" s="186">
        <v>69759.992889999921</v>
      </c>
      <c r="N23" s="186">
        <v>89537.665199999989</v>
      </c>
      <c r="O23" s="186">
        <v>159297.65808999992</v>
      </c>
      <c r="P23" s="102">
        <f t="shared" si="54"/>
        <v>61110</v>
      </c>
      <c r="Q23" s="103">
        <f t="shared" si="54"/>
        <v>81555</v>
      </c>
      <c r="R23" s="104">
        <f t="shared" si="54"/>
        <v>142665</v>
      </c>
      <c r="S23" s="102">
        <f t="shared" si="54"/>
        <v>63320</v>
      </c>
      <c r="T23" s="103">
        <f t="shared" si="54"/>
        <v>83700</v>
      </c>
      <c r="U23" s="104">
        <f t="shared" si="54"/>
        <v>147020</v>
      </c>
      <c r="V23" s="102">
        <f t="shared" si="55"/>
        <v>66635</v>
      </c>
      <c r="W23" s="103">
        <f t="shared" si="56"/>
        <v>87085</v>
      </c>
      <c r="X23" s="104">
        <f t="shared" si="57"/>
        <v>153720</v>
      </c>
      <c r="Y23" s="102">
        <f t="shared" si="58"/>
        <v>69760</v>
      </c>
      <c r="Z23" s="103">
        <f t="shared" si="59"/>
        <v>89540</v>
      </c>
      <c r="AA23" s="104">
        <f t="shared" si="60"/>
        <v>159300</v>
      </c>
      <c r="AC23" s="105">
        <f t="shared" si="22"/>
        <v>0.42835200396309736</v>
      </c>
      <c r="AD23" s="106">
        <f t="shared" si="23"/>
        <v>0.57162900078589218</v>
      </c>
      <c r="AE23" s="107">
        <f t="shared" si="24"/>
        <v>1</v>
      </c>
      <c r="AF23" s="105">
        <f t="shared" si="25"/>
        <v>0.43069135656270541</v>
      </c>
      <c r="AG23" s="106">
        <f t="shared" si="26"/>
        <v>0.56930864343729437</v>
      </c>
      <c r="AH23" s="107">
        <f t="shared" si="27"/>
        <v>1</v>
      </c>
      <c r="AI23" s="105">
        <f t="shared" si="28"/>
        <v>0.4334855315394307</v>
      </c>
      <c r="AJ23" s="106">
        <f t="shared" si="29"/>
        <v>0.5665144684605693</v>
      </c>
      <c r="AK23" s="107">
        <f t="shared" si="30"/>
        <v>1</v>
      </c>
      <c r="AL23" s="105">
        <f t="shared" si="31"/>
        <v>0.43792227535816597</v>
      </c>
      <c r="AM23" s="106">
        <f t="shared" si="32"/>
        <v>0.56207772464183392</v>
      </c>
      <c r="AN23" s="107">
        <f t="shared" si="33"/>
        <v>1</v>
      </c>
    </row>
    <row r="24" spans="2:40" x14ac:dyDescent="0.25">
      <c r="B24" s="113"/>
      <c r="C24" s="207"/>
      <c r="D24" s="276"/>
      <c r="E24" s="276"/>
      <c r="F24" s="276"/>
      <c r="G24" s="276"/>
      <c r="H24" s="276"/>
      <c r="I24" s="276"/>
      <c r="J24" s="239"/>
      <c r="K24" s="239"/>
      <c r="L24" s="239"/>
      <c r="M24" s="239"/>
      <c r="N24" s="239"/>
      <c r="O24" s="239"/>
      <c r="P24" s="92"/>
      <c r="Q24" s="92"/>
      <c r="R24" s="92"/>
      <c r="S24" s="92"/>
      <c r="T24" s="92"/>
      <c r="U24" s="92"/>
      <c r="V24" s="92"/>
      <c r="W24" s="92"/>
      <c r="X24" s="92"/>
      <c r="Y24" s="92"/>
      <c r="Z24" s="92"/>
      <c r="AA24" s="92"/>
      <c r="AC24" s="99"/>
      <c r="AD24" s="99"/>
      <c r="AE24" s="99"/>
      <c r="AF24" s="99"/>
      <c r="AG24" s="99"/>
      <c r="AH24" s="99"/>
      <c r="AI24" s="99"/>
      <c r="AJ24" s="99"/>
      <c r="AK24" s="99"/>
      <c r="AL24" s="99"/>
      <c r="AM24" s="99"/>
      <c r="AN24" s="99"/>
    </row>
    <row r="25" spans="2:40" x14ac:dyDescent="0.25">
      <c r="B25" s="319" t="s">
        <v>22</v>
      </c>
      <c r="C25" s="320"/>
      <c r="D25" s="254">
        <v>61740.039600000011</v>
      </c>
      <c r="E25" s="255">
        <v>84209.733590000018</v>
      </c>
      <c r="F25" s="256">
        <v>145952.48319000003</v>
      </c>
      <c r="G25" s="254">
        <v>64011.725689999992</v>
      </c>
      <c r="H25" s="255">
        <v>86481.649019999924</v>
      </c>
      <c r="I25" s="256">
        <v>150493.37470999995</v>
      </c>
      <c r="J25" s="194">
        <v>67384.828480000026</v>
      </c>
      <c r="K25" s="195">
        <v>90039.415900000153</v>
      </c>
      <c r="L25" s="196">
        <v>157424.24438000016</v>
      </c>
      <c r="M25" s="215">
        <v>70539.58697999992</v>
      </c>
      <c r="N25" s="215">
        <v>92553.441799999986</v>
      </c>
      <c r="O25" s="215">
        <v>163093.02877999994</v>
      </c>
      <c r="P25" s="20">
        <f t="shared" ref="P25" si="61">MROUND(D25,5)</f>
        <v>61740</v>
      </c>
      <c r="Q25" s="21">
        <f>MROUND(E25,5)</f>
        <v>84210</v>
      </c>
      <c r="R25" s="22">
        <f t="shared" ref="R25" si="62">MROUND(F25,5)</f>
        <v>145950</v>
      </c>
      <c r="S25" s="20">
        <f t="shared" ref="S25" si="63">MROUND(G25,5)</f>
        <v>64010</v>
      </c>
      <c r="T25" s="21">
        <f t="shared" ref="T25" si="64">MROUND(H25,5)</f>
        <v>86480</v>
      </c>
      <c r="U25" s="22">
        <f t="shared" ref="U25" si="65">MROUND(I25,5)</f>
        <v>150495</v>
      </c>
      <c r="V25" s="20">
        <f t="shared" ref="V25" si="66">MROUND(J25,5)</f>
        <v>67385</v>
      </c>
      <c r="W25" s="21">
        <f t="shared" ref="W25" si="67">MROUND(K25,5)</f>
        <v>90040</v>
      </c>
      <c r="X25" s="22">
        <f t="shared" ref="X25" si="68">MROUND(L25,5)</f>
        <v>157425</v>
      </c>
      <c r="Y25" s="20">
        <f t="shared" ref="Y25" si="69">MROUND(M25,5)</f>
        <v>70540</v>
      </c>
      <c r="Z25" s="21">
        <f t="shared" ref="Z25" si="70">MROUND(N25,5)</f>
        <v>92555</v>
      </c>
      <c r="AA25" s="22">
        <f t="shared" ref="AA25" si="71">MROUND(O25,5)</f>
        <v>163095</v>
      </c>
      <c r="AC25" s="300">
        <f t="shared" si="22"/>
        <v>0.42301465689780154</v>
      </c>
      <c r="AD25" s="301">
        <f t="shared" si="23"/>
        <v>0.57696677541536801</v>
      </c>
      <c r="AE25" s="302">
        <f t="shared" si="24"/>
        <v>1</v>
      </c>
      <c r="AF25" s="300">
        <f t="shared" si="25"/>
        <v>0.42534580551037743</v>
      </c>
      <c r="AG25" s="301">
        <f t="shared" si="26"/>
        <v>0.57465419448962241</v>
      </c>
      <c r="AH25" s="302">
        <f t="shared" si="27"/>
        <v>1</v>
      </c>
      <c r="AI25" s="300">
        <f t="shared" si="28"/>
        <v>0.42804606587370653</v>
      </c>
      <c r="AJ25" s="301">
        <f t="shared" si="29"/>
        <v>0.57195393412629358</v>
      </c>
      <c r="AK25" s="302">
        <f t="shared" si="30"/>
        <v>1</v>
      </c>
      <c r="AL25" s="300">
        <f t="shared" si="31"/>
        <v>0.43251135568248256</v>
      </c>
      <c r="AM25" s="301">
        <f t="shared" si="32"/>
        <v>0.56748864431751722</v>
      </c>
      <c r="AN25" s="302">
        <f t="shared" si="33"/>
        <v>1</v>
      </c>
    </row>
    <row r="26" spans="2:40" x14ac:dyDescent="0.25">
      <c r="J26"/>
      <c r="K26"/>
      <c r="L26"/>
      <c r="M26"/>
      <c r="N26"/>
      <c r="O26"/>
    </row>
    <row r="27" spans="2:40" x14ac:dyDescent="0.25">
      <c r="B27" s="48" t="s">
        <v>89</v>
      </c>
    </row>
    <row r="31" spans="2:40" x14ac:dyDescent="0.25">
      <c r="B31" s="2" t="s">
        <v>95</v>
      </c>
    </row>
    <row r="33" spans="2:40" x14ac:dyDescent="0.25">
      <c r="B33" s="311" t="s">
        <v>24</v>
      </c>
      <c r="C33" s="324" t="s">
        <v>42</v>
      </c>
      <c r="D33" s="316" t="s">
        <v>11</v>
      </c>
      <c r="E33" s="317"/>
      <c r="F33" s="318"/>
      <c r="G33" s="316" t="s">
        <v>13</v>
      </c>
      <c r="H33" s="317"/>
      <c r="I33" s="318"/>
      <c r="J33" s="321" t="s">
        <v>75</v>
      </c>
      <c r="K33" s="315"/>
      <c r="L33" s="322"/>
      <c r="M33" s="321" t="s">
        <v>76</v>
      </c>
      <c r="N33" s="315"/>
      <c r="O33" s="322"/>
      <c r="P33" s="308" t="s">
        <v>11</v>
      </c>
      <c r="Q33" s="309"/>
      <c r="R33" s="310"/>
      <c r="S33" s="308" t="s">
        <v>13</v>
      </c>
      <c r="T33" s="309"/>
      <c r="U33" s="310"/>
      <c r="V33" s="308" t="s">
        <v>75</v>
      </c>
      <c r="W33" s="309"/>
      <c r="X33" s="310"/>
      <c r="Y33" s="308" t="s">
        <v>76</v>
      </c>
      <c r="Z33" s="309"/>
      <c r="AA33" s="310"/>
      <c r="AC33" s="308" t="s">
        <v>11</v>
      </c>
      <c r="AD33" s="309"/>
      <c r="AE33" s="310"/>
      <c r="AF33" s="308" t="s">
        <v>13</v>
      </c>
      <c r="AG33" s="309"/>
      <c r="AH33" s="310"/>
      <c r="AI33" s="308" t="s">
        <v>75</v>
      </c>
      <c r="AJ33" s="309"/>
      <c r="AK33" s="310"/>
      <c r="AL33" s="308" t="s">
        <v>76</v>
      </c>
      <c r="AM33" s="309"/>
      <c r="AN33" s="310"/>
    </row>
    <row r="34" spans="2:40" x14ac:dyDescent="0.25">
      <c r="B34" s="323"/>
      <c r="C34" s="325"/>
      <c r="D34" s="244" t="s">
        <v>1</v>
      </c>
      <c r="E34" s="245" t="s">
        <v>2</v>
      </c>
      <c r="F34" s="246" t="s">
        <v>8</v>
      </c>
      <c r="G34" s="244" t="s">
        <v>1</v>
      </c>
      <c r="H34" s="245" t="s">
        <v>2</v>
      </c>
      <c r="I34" s="246" t="s">
        <v>8</v>
      </c>
      <c r="J34" s="201" t="s">
        <v>1</v>
      </c>
      <c r="K34" s="202" t="s">
        <v>2</v>
      </c>
      <c r="L34" s="203" t="s">
        <v>8</v>
      </c>
      <c r="M34" s="201" t="s">
        <v>1</v>
      </c>
      <c r="N34" s="202" t="s">
        <v>2</v>
      </c>
      <c r="O34" s="203" t="s">
        <v>8</v>
      </c>
      <c r="P34" s="38" t="s">
        <v>1</v>
      </c>
      <c r="Q34" s="39" t="s">
        <v>2</v>
      </c>
      <c r="R34" s="40" t="s">
        <v>8</v>
      </c>
      <c r="S34" s="38" t="s">
        <v>1</v>
      </c>
      <c r="T34" s="39" t="s">
        <v>2</v>
      </c>
      <c r="U34" s="40" t="s">
        <v>8</v>
      </c>
      <c r="V34" s="38" t="s">
        <v>1</v>
      </c>
      <c r="W34" s="39" t="s">
        <v>2</v>
      </c>
      <c r="X34" s="40" t="s">
        <v>8</v>
      </c>
      <c r="Y34" s="38" t="s">
        <v>1</v>
      </c>
      <c r="Z34" s="39" t="s">
        <v>2</v>
      </c>
      <c r="AA34" s="40" t="s">
        <v>8</v>
      </c>
      <c r="AC34" s="41" t="s">
        <v>1</v>
      </c>
      <c r="AD34" s="42" t="s">
        <v>2</v>
      </c>
      <c r="AE34" s="43" t="s">
        <v>8</v>
      </c>
      <c r="AF34" s="41" t="s">
        <v>1</v>
      </c>
      <c r="AG34" s="42" t="s">
        <v>2</v>
      </c>
      <c r="AH34" s="43" t="s">
        <v>8</v>
      </c>
      <c r="AI34" s="41" t="s">
        <v>1</v>
      </c>
      <c r="AJ34" s="42" t="s">
        <v>2</v>
      </c>
      <c r="AK34" s="43" t="s">
        <v>8</v>
      </c>
      <c r="AL34" s="41" t="s">
        <v>1</v>
      </c>
      <c r="AM34" s="42" t="s">
        <v>2</v>
      </c>
      <c r="AN34" s="43" t="s">
        <v>8</v>
      </c>
    </row>
    <row r="35" spans="2:40" x14ac:dyDescent="0.25">
      <c r="B35" s="89" t="s">
        <v>17</v>
      </c>
      <c r="C35" s="115" t="s">
        <v>38</v>
      </c>
      <c r="D35" s="257">
        <v>50.29345</v>
      </c>
      <c r="E35" s="257">
        <v>671.53568000000018</v>
      </c>
      <c r="F35" s="218">
        <v>721.82913000000019</v>
      </c>
      <c r="G35" s="216">
        <v>49.436800000000005</v>
      </c>
      <c r="H35" s="216">
        <v>624.82593999999983</v>
      </c>
      <c r="I35" s="218">
        <v>674.26273999999989</v>
      </c>
      <c r="J35" s="216">
        <v>62.473199999999991</v>
      </c>
      <c r="K35" s="216">
        <v>646.81276000000003</v>
      </c>
      <c r="L35" s="217">
        <v>709.28596000000005</v>
      </c>
      <c r="M35" s="216">
        <v>61.023040000000009</v>
      </c>
      <c r="N35" s="216">
        <v>645.68280000000004</v>
      </c>
      <c r="O35" s="216">
        <v>706.70584000000008</v>
      </c>
      <c r="P35" s="116">
        <f>MROUND(D35,5)</f>
        <v>50</v>
      </c>
      <c r="Q35" s="117">
        <f t="shared" ref="Q35:U35" si="72">MROUND(E35,5)</f>
        <v>670</v>
      </c>
      <c r="R35" s="118">
        <f t="shared" si="72"/>
        <v>720</v>
      </c>
      <c r="S35" s="116">
        <f t="shared" si="72"/>
        <v>50</v>
      </c>
      <c r="T35" s="117">
        <f t="shared" si="72"/>
        <v>625</v>
      </c>
      <c r="U35" s="118">
        <f t="shared" si="72"/>
        <v>675</v>
      </c>
      <c r="V35" s="116">
        <f t="shared" ref="V35:V38" si="73">MROUND(J35,5)</f>
        <v>60</v>
      </c>
      <c r="W35" s="117">
        <f t="shared" ref="W35:W38" si="74">MROUND(K35,5)</f>
        <v>645</v>
      </c>
      <c r="X35" s="118">
        <f t="shared" ref="X35:X38" si="75">MROUND(L35,5)</f>
        <v>710</v>
      </c>
      <c r="Y35" s="116">
        <f t="shared" ref="Y35:Y38" si="76">MROUND(M35,5)</f>
        <v>60</v>
      </c>
      <c r="Z35" s="117">
        <f t="shared" ref="Z35:Z38" si="77">MROUND(N35,5)</f>
        <v>645</v>
      </c>
      <c r="AA35" s="118">
        <f t="shared" ref="AA35:AA38" si="78">MROUND(O35,5)</f>
        <v>705</v>
      </c>
      <c r="AC35" s="279">
        <f t="shared" ref="AC35" si="79">IF(D35="","~",IF(F35=0,"*",D35/F35))</f>
        <v>6.9675007435623978E-2</v>
      </c>
      <c r="AD35" s="99">
        <f t="shared" ref="AD35" si="80">IF(E35="","~",IF(F35=0,"*",E35/F35))</f>
        <v>0.93032499256437606</v>
      </c>
      <c r="AE35" s="100">
        <f t="shared" ref="AE35" si="81">IF(AND(AC35="~",AD35="~"),"~",IF(F35=0,"*",F35/F35))</f>
        <v>1</v>
      </c>
      <c r="AF35" s="279">
        <f t="shared" ref="AF35" si="82">IF(G35="","~",IF(I35=0,"*",G35/I35))</f>
        <v>7.3319786289837124E-2</v>
      </c>
      <c r="AG35" s="99">
        <f t="shared" ref="AG35" si="83">IF(H35="","~",IF(I35=0,"*",H35/I35))</f>
        <v>0.92668021371016285</v>
      </c>
      <c r="AH35" s="100">
        <f t="shared" ref="AH35" si="84">IF(AND(AF35="~",AG35="~"),"~",IF(I35=0,"*",I35/I35))</f>
        <v>1</v>
      </c>
      <c r="AI35" s="279">
        <f t="shared" ref="AI35" si="85">IF(J35="","~",IF(L35=0,"*",J35/L35))</f>
        <v>8.8079002719862076E-2</v>
      </c>
      <c r="AJ35" s="99">
        <f t="shared" ref="AJ35" si="86">IF(K35="","~",IF(L35=0,"*",K35/L35))</f>
        <v>0.91192099728013787</v>
      </c>
      <c r="AK35" s="100">
        <f t="shared" ref="AK35" si="87">IF(AND(AI35="~",AJ35="~"),"~",IF(L35=0,"*",L35/L35))</f>
        <v>1</v>
      </c>
      <c r="AL35" s="279">
        <f t="shared" ref="AL35" si="88">IF(M35="","~",IF(O35=0,"*",M35/O35))</f>
        <v>8.6348571847092701E-2</v>
      </c>
      <c r="AM35" s="99">
        <f t="shared" ref="AM35" si="89">IF(N35="","~",IF(O35=0,"*",N35/O35))</f>
        <v>0.91365142815290723</v>
      </c>
      <c r="AN35" s="100">
        <f t="shared" ref="AN35" si="90">IF(AND(AL35="~",AM35="~"),"~",IF(O35=0,"*",O35/O35))</f>
        <v>1</v>
      </c>
    </row>
    <row r="36" spans="2:40" x14ac:dyDescent="0.25">
      <c r="B36" s="96"/>
      <c r="C36" s="123" t="s">
        <v>40</v>
      </c>
      <c r="D36" s="216">
        <v>396.46458999999999</v>
      </c>
      <c r="E36" s="216">
        <v>1363.2029000000002</v>
      </c>
      <c r="F36" s="218">
        <v>1759.6674900000003</v>
      </c>
      <c r="G36" s="216">
        <v>449.41642000000002</v>
      </c>
      <c r="H36" s="216">
        <v>1544.1234999999988</v>
      </c>
      <c r="I36" s="218">
        <v>1993.539919999999</v>
      </c>
      <c r="J36" s="216">
        <v>488.37158000000011</v>
      </c>
      <c r="K36" s="216">
        <v>1644.7853800000003</v>
      </c>
      <c r="L36" s="218">
        <v>2133.1569600000007</v>
      </c>
      <c r="M36" s="216">
        <v>520.2582799999999</v>
      </c>
      <c r="N36" s="216">
        <v>1700.2625399999999</v>
      </c>
      <c r="O36" s="216">
        <v>2220.5208199999997</v>
      </c>
      <c r="P36" s="119">
        <f t="shared" ref="P36:P40" si="91">MROUND(D36,5)</f>
        <v>395</v>
      </c>
      <c r="Q36" s="120">
        <f t="shared" ref="Q36:Q40" si="92">MROUND(E36,5)</f>
        <v>1365</v>
      </c>
      <c r="R36" s="121">
        <f t="shared" ref="R36:R40" si="93">MROUND(F36,5)</f>
        <v>1760</v>
      </c>
      <c r="S36" s="119">
        <f t="shared" ref="S36:S40" si="94">MROUND(G36,5)</f>
        <v>450</v>
      </c>
      <c r="T36" s="120">
        <f t="shared" ref="T36:T40" si="95">MROUND(H36,5)</f>
        <v>1545</v>
      </c>
      <c r="U36" s="121">
        <f t="shared" ref="U36:U40" si="96">MROUND(I36,5)</f>
        <v>1995</v>
      </c>
      <c r="V36" s="119">
        <f t="shared" si="73"/>
        <v>490</v>
      </c>
      <c r="W36" s="120">
        <f t="shared" si="74"/>
        <v>1645</v>
      </c>
      <c r="X36" s="121">
        <f t="shared" si="75"/>
        <v>2135</v>
      </c>
      <c r="Y36" s="119">
        <f t="shared" si="76"/>
        <v>520</v>
      </c>
      <c r="Z36" s="120">
        <f t="shared" si="77"/>
        <v>1700</v>
      </c>
      <c r="AA36" s="121">
        <f t="shared" si="78"/>
        <v>2220</v>
      </c>
      <c r="AC36" s="98">
        <f t="shared" ref="AC36:AC40" si="97">IF(D36="","~",IF(F36=0,"*",D36/F36))</f>
        <v>0.22530653788460905</v>
      </c>
      <c r="AD36" s="99">
        <f t="shared" ref="AD36:AD40" si="98">IF(E36="","~",IF(F36=0,"*",E36/F36))</f>
        <v>0.77469346211539092</v>
      </c>
      <c r="AE36" s="100">
        <f t="shared" ref="AE36:AE40" si="99">IF(AND(AC36="~",AD36="~"),"~",IF(F36=0,"*",F36/F36))</f>
        <v>1</v>
      </c>
      <c r="AF36" s="98">
        <f t="shared" ref="AF36:AF40" si="100">IF(G36="","~",IF(I36=0,"*",G36/I36))</f>
        <v>0.22543637852007511</v>
      </c>
      <c r="AG36" s="99">
        <f t="shared" ref="AG36:AG40" si="101">IF(H36="","~",IF(I36=0,"*",H36/I36))</f>
        <v>0.77456362147992475</v>
      </c>
      <c r="AH36" s="100">
        <f t="shared" ref="AH36:AH40" si="102">IF(AND(AF36="~",AG36="~"),"~",IF(I36=0,"*",I36/I36))</f>
        <v>1</v>
      </c>
      <c r="AI36" s="98">
        <f t="shared" ref="AI36:AI40" si="103">IF(J36="","~",IF(L36=0,"*",J36/L36))</f>
        <v>0.22894310599628823</v>
      </c>
      <c r="AJ36" s="99">
        <f t="shared" ref="AJ36:AJ40" si="104">IF(K36="","~",IF(L36=0,"*",K36/L36))</f>
        <v>0.77105689400371158</v>
      </c>
      <c r="AK36" s="100">
        <f t="shared" ref="AK36:AK40" si="105">IF(AND(AI36="~",AJ36="~"),"~",IF(L36=0,"*",L36/L36))</f>
        <v>1</v>
      </c>
      <c r="AL36" s="98">
        <f t="shared" ref="AL36:AL40" si="106">IF(M36="","~",IF(O36=0,"*",M36/O36))</f>
        <v>0.23429560998216625</v>
      </c>
      <c r="AM36" s="99">
        <f t="shared" ref="AM36:AM40" si="107">IF(N36="","~",IF(O36=0,"*",N36/O36))</f>
        <v>0.76570439001783386</v>
      </c>
      <c r="AN36" s="100">
        <f t="shared" ref="AN36:AN40" si="108">IF(AND(AL36="~",AM36="~"),"~",IF(O36=0,"*",O36/O36))</f>
        <v>1</v>
      </c>
    </row>
    <row r="37" spans="2:40" x14ac:dyDescent="0.25">
      <c r="B37" s="122"/>
      <c r="C37" s="123" t="s">
        <v>36</v>
      </c>
      <c r="D37" s="216">
        <v>145.52439000000001</v>
      </c>
      <c r="E37" s="216">
        <v>550.87734</v>
      </c>
      <c r="F37" s="218">
        <v>696.40173000000004</v>
      </c>
      <c r="G37" s="216">
        <v>185.49602999999999</v>
      </c>
      <c r="H37" s="216">
        <v>604.27792999999986</v>
      </c>
      <c r="I37" s="218">
        <v>789.77395999999987</v>
      </c>
      <c r="J37" s="216">
        <v>196.74155000000002</v>
      </c>
      <c r="K37" s="216">
        <v>659.90372999999988</v>
      </c>
      <c r="L37" s="218">
        <v>856.64527999999996</v>
      </c>
      <c r="M37" s="216">
        <v>193.12630000000004</v>
      </c>
      <c r="N37" s="216">
        <v>658.27858000000015</v>
      </c>
      <c r="O37" s="216">
        <v>851.40488000000016</v>
      </c>
      <c r="P37" s="124">
        <f t="shared" si="91"/>
        <v>145</v>
      </c>
      <c r="Q37" s="120">
        <f t="shared" si="92"/>
        <v>550</v>
      </c>
      <c r="R37" s="121">
        <f t="shared" si="93"/>
        <v>695</v>
      </c>
      <c r="S37" s="124">
        <f t="shared" si="94"/>
        <v>185</v>
      </c>
      <c r="T37" s="120">
        <f t="shared" si="95"/>
        <v>605</v>
      </c>
      <c r="U37" s="121">
        <f t="shared" si="96"/>
        <v>790</v>
      </c>
      <c r="V37" s="124">
        <f t="shared" si="73"/>
        <v>195</v>
      </c>
      <c r="W37" s="120">
        <f t="shared" si="74"/>
        <v>660</v>
      </c>
      <c r="X37" s="121">
        <f t="shared" si="75"/>
        <v>855</v>
      </c>
      <c r="Y37" s="124">
        <f t="shared" si="76"/>
        <v>195</v>
      </c>
      <c r="Z37" s="120">
        <f t="shared" si="77"/>
        <v>660</v>
      </c>
      <c r="AA37" s="121">
        <f t="shared" si="78"/>
        <v>850</v>
      </c>
      <c r="AC37" s="125">
        <f t="shared" si="97"/>
        <v>0.20896615233853599</v>
      </c>
      <c r="AD37" s="99">
        <f t="shared" si="98"/>
        <v>0.79103384766146401</v>
      </c>
      <c r="AE37" s="100">
        <f t="shared" si="99"/>
        <v>1</v>
      </c>
      <c r="AF37" s="125">
        <f t="shared" si="100"/>
        <v>0.23487230447557428</v>
      </c>
      <c r="AG37" s="99">
        <f t="shared" si="101"/>
        <v>0.76512769552442572</v>
      </c>
      <c r="AH37" s="100">
        <f t="shared" si="102"/>
        <v>1</v>
      </c>
      <c r="AI37" s="125">
        <f t="shared" si="103"/>
        <v>0.22966513047267362</v>
      </c>
      <c r="AJ37" s="99">
        <f t="shared" si="104"/>
        <v>0.77033486952732633</v>
      </c>
      <c r="AK37" s="100">
        <f t="shared" si="105"/>
        <v>1</v>
      </c>
      <c r="AL37" s="125">
        <f t="shared" si="106"/>
        <v>0.2268325030037413</v>
      </c>
      <c r="AM37" s="99">
        <f t="shared" si="107"/>
        <v>0.77316749699625875</v>
      </c>
      <c r="AN37" s="100">
        <f t="shared" si="108"/>
        <v>1</v>
      </c>
    </row>
    <row r="38" spans="2:40" x14ac:dyDescent="0.25">
      <c r="B38" s="122"/>
      <c r="C38" s="123" t="s">
        <v>37</v>
      </c>
      <c r="D38" s="216">
        <v>2.1679999999999997</v>
      </c>
      <c r="E38" s="216">
        <v>3.1960600000000001</v>
      </c>
      <c r="F38" s="218">
        <v>5.3640600000000003</v>
      </c>
      <c r="G38" s="216">
        <v>6.7553999999999998</v>
      </c>
      <c r="H38" s="216">
        <v>8.165499999999998</v>
      </c>
      <c r="I38" s="218">
        <v>14.920899999999998</v>
      </c>
      <c r="J38" s="216">
        <v>2.4042199999999996</v>
      </c>
      <c r="K38" s="216">
        <v>4.0391499999999985</v>
      </c>
      <c r="L38" s="218">
        <v>6.443369999999998</v>
      </c>
      <c r="M38" s="216">
        <v>5.1864700000000008</v>
      </c>
      <c r="N38" s="216">
        <v>11.552679999999999</v>
      </c>
      <c r="O38" s="216">
        <v>16.739149999999999</v>
      </c>
      <c r="P38" s="124">
        <f t="shared" si="91"/>
        <v>0</v>
      </c>
      <c r="Q38" s="120">
        <f t="shared" si="92"/>
        <v>5</v>
      </c>
      <c r="R38" s="121">
        <f t="shared" si="93"/>
        <v>5</v>
      </c>
      <c r="S38" s="124">
        <f t="shared" si="94"/>
        <v>5</v>
      </c>
      <c r="T38" s="120">
        <f t="shared" si="95"/>
        <v>10</v>
      </c>
      <c r="U38" s="121">
        <f t="shared" si="96"/>
        <v>15</v>
      </c>
      <c r="V38" s="124">
        <f t="shared" si="73"/>
        <v>0</v>
      </c>
      <c r="W38" s="120">
        <f t="shared" si="74"/>
        <v>5</v>
      </c>
      <c r="X38" s="121">
        <f t="shared" si="75"/>
        <v>5</v>
      </c>
      <c r="Y38" s="124">
        <f t="shared" si="76"/>
        <v>5</v>
      </c>
      <c r="Z38" s="120">
        <f t="shared" si="77"/>
        <v>10</v>
      </c>
      <c r="AA38" s="121">
        <f t="shared" si="78"/>
        <v>15</v>
      </c>
      <c r="AC38" s="126">
        <f t="shared" si="97"/>
        <v>0.4041714671349686</v>
      </c>
      <c r="AD38" s="127">
        <f t="shared" si="98"/>
        <v>0.59582853286503135</v>
      </c>
      <c r="AE38" s="128">
        <f t="shared" si="99"/>
        <v>1</v>
      </c>
      <c r="AF38" s="126">
        <f t="shared" si="100"/>
        <v>0.45274748842228019</v>
      </c>
      <c r="AG38" s="127">
        <f t="shared" si="101"/>
        <v>0.54725251157771981</v>
      </c>
      <c r="AH38" s="128">
        <f t="shared" si="102"/>
        <v>1</v>
      </c>
      <c r="AI38" s="126">
        <f t="shared" si="103"/>
        <v>0.37313083060572344</v>
      </c>
      <c r="AJ38" s="127">
        <f t="shared" si="104"/>
        <v>0.6268691693942765</v>
      </c>
      <c r="AK38" s="128">
        <f t="shared" si="105"/>
        <v>1</v>
      </c>
      <c r="AL38" s="126">
        <f t="shared" si="106"/>
        <v>0.30984070278359421</v>
      </c>
      <c r="AM38" s="127">
        <f t="shared" si="107"/>
        <v>0.69015929721640579</v>
      </c>
      <c r="AN38" s="128">
        <f t="shared" si="108"/>
        <v>1</v>
      </c>
    </row>
    <row r="39" spans="2:40" x14ac:dyDescent="0.25">
      <c r="B39" s="122"/>
      <c r="C39" s="123" t="s">
        <v>39</v>
      </c>
      <c r="D39" s="220">
        <v>33.791800000000002</v>
      </c>
      <c r="E39" s="216">
        <v>68.190809999999999</v>
      </c>
      <c r="F39" s="218">
        <v>101.98260999999999</v>
      </c>
      <c r="G39" s="221"/>
      <c r="H39" s="225"/>
      <c r="I39" s="226"/>
      <c r="J39" s="197"/>
      <c r="K39" s="197"/>
      <c r="L39" s="198"/>
      <c r="M39" s="197"/>
      <c r="N39" s="197"/>
      <c r="O39" s="197"/>
      <c r="P39" s="124">
        <f t="shared" si="91"/>
        <v>35</v>
      </c>
      <c r="Q39" s="120">
        <f t="shared" si="92"/>
        <v>70</v>
      </c>
      <c r="R39" s="121">
        <f t="shared" si="93"/>
        <v>100</v>
      </c>
      <c r="S39" s="124" t="s">
        <v>41</v>
      </c>
      <c r="T39" s="120" t="s">
        <v>41</v>
      </c>
      <c r="U39" s="121" t="s">
        <v>41</v>
      </c>
      <c r="V39" s="124" t="s">
        <v>41</v>
      </c>
      <c r="W39" s="120" t="s">
        <v>41</v>
      </c>
      <c r="X39" s="121" t="s">
        <v>41</v>
      </c>
      <c r="Y39" s="124" t="s">
        <v>41</v>
      </c>
      <c r="Z39" s="120" t="s">
        <v>41</v>
      </c>
      <c r="AA39" s="121" t="s">
        <v>41</v>
      </c>
      <c r="AC39" s="130">
        <f t="shared" si="97"/>
        <v>0.33134864855880825</v>
      </c>
      <c r="AD39" s="131">
        <f t="shared" si="98"/>
        <v>0.66865135144119181</v>
      </c>
      <c r="AE39" s="132">
        <f t="shared" si="99"/>
        <v>1</v>
      </c>
      <c r="AF39" s="130" t="str">
        <f t="shared" si="100"/>
        <v>~</v>
      </c>
      <c r="AG39" s="131" t="str">
        <f t="shared" si="101"/>
        <v>~</v>
      </c>
      <c r="AH39" s="132" t="str">
        <f t="shared" si="102"/>
        <v>~</v>
      </c>
      <c r="AI39" s="130" t="str">
        <f t="shared" si="103"/>
        <v>~</v>
      </c>
      <c r="AJ39" s="131" t="str">
        <f t="shared" si="104"/>
        <v>~</v>
      </c>
      <c r="AK39" s="132" t="str">
        <f t="shared" si="105"/>
        <v>~</v>
      </c>
      <c r="AL39" s="130" t="str">
        <f t="shared" si="106"/>
        <v>~</v>
      </c>
      <c r="AM39" s="131" t="str">
        <f t="shared" si="107"/>
        <v>~</v>
      </c>
      <c r="AN39" s="132" t="str">
        <f t="shared" si="108"/>
        <v>~</v>
      </c>
    </row>
    <row r="40" spans="2:40" x14ac:dyDescent="0.25">
      <c r="B40" s="101"/>
      <c r="C40" s="206" t="s">
        <v>8</v>
      </c>
      <c r="D40" s="258">
        <v>628.24222999999995</v>
      </c>
      <c r="E40" s="259">
        <v>2657.0027900000005</v>
      </c>
      <c r="F40" s="260">
        <v>3285.2450200000003</v>
      </c>
      <c r="G40" s="261">
        <v>691.10464999999999</v>
      </c>
      <c r="H40" s="262">
        <v>2781.3928699999983</v>
      </c>
      <c r="I40" s="263">
        <v>3472.497519999999</v>
      </c>
      <c r="J40" s="199">
        <v>749.9905500000001</v>
      </c>
      <c r="K40" s="199">
        <v>2955.5410199999997</v>
      </c>
      <c r="L40" s="200">
        <v>3705.5315699999992</v>
      </c>
      <c r="M40" s="199">
        <v>779.59408999999994</v>
      </c>
      <c r="N40" s="199">
        <v>3015.7765999999992</v>
      </c>
      <c r="O40" s="199">
        <v>3795.3706899999993</v>
      </c>
      <c r="P40" s="133">
        <f t="shared" si="91"/>
        <v>630</v>
      </c>
      <c r="Q40" s="134">
        <f t="shared" si="92"/>
        <v>2655</v>
      </c>
      <c r="R40" s="135">
        <f t="shared" si="93"/>
        <v>3285</v>
      </c>
      <c r="S40" s="133">
        <f t="shared" si="94"/>
        <v>690</v>
      </c>
      <c r="T40" s="134">
        <f t="shared" si="95"/>
        <v>2780</v>
      </c>
      <c r="U40" s="135">
        <f t="shared" si="96"/>
        <v>3470</v>
      </c>
      <c r="V40" s="133">
        <f t="shared" ref="V40" si="109">MROUND(J40,5)</f>
        <v>750</v>
      </c>
      <c r="W40" s="134">
        <f t="shared" ref="W40" si="110">MROUND(K40,5)</f>
        <v>2955</v>
      </c>
      <c r="X40" s="135">
        <f t="shared" ref="X40" si="111">MROUND(L40,5)</f>
        <v>3705</v>
      </c>
      <c r="Y40" s="133">
        <f t="shared" ref="Y40" si="112">MROUND(M40,5)</f>
        <v>780</v>
      </c>
      <c r="Z40" s="134">
        <f t="shared" ref="Z40" si="113">MROUND(N40,5)</f>
        <v>3015</v>
      </c>
      <c r="AA40" s="135">
        <f t="shared" ref="AA40" si="114">MROUND(O40,5)</f>
        <v>3795</v>
      </c>
      <c r="AC40" s="105">
        <f t="shared" si="97"/>
        <v>0.19123146863487214</v>
      </c>
      <c r="AD40" s="106">
        <f t="shared" si="98"/>
        <v>0.80876853136512794</v>
      </c>
      <c r="AE40" s="107">
        <f t="shared" si="99"/>
        <v>1</v>
      </c>
      <c r="AF40" s="105">
        <f t="shared" si="100"/>
        <v>0.19902235956096528</v>
      </c>
      <c r="AG40" s="106">
        <f t="shared" si="101"/>
        <v>0.80097764043903452</v>
      </c>
      <c r="AH40" s="107">
        <f t="shared" si="102"/>
        <v>1</v>
      </c>
      <c r="AI40" s="105">
        <f t="shared" si="103"/>
        <v>0.20239756046660812</v>
      </c>
      <c r="AJ40" s="106">
        <f t="shared" si="104"/>
        <v>0.79760243953339205</v>
      </c>
      <c r="AK40" s="107">
        <f t="shared" si="105"/>
        <v>1</v>
      </c>
      <c r="AL40" s="105">
        <f t="shared" si="106"/>
        <v>0.20540657387012706</v>
      </c>
      <c r="AM40" s="106">
        <f t="shared" si="107"/>
        <v>0.79459342612987294</v>
      </c>
      <c r="AN40" s="107">
        <f t="shared" si="108"/>
        <v>1</v>
      </c>
    </row>
    <row r="41" spans="2:40" x14ac:dyDescent="0.25">
      <c r="D41" s="275"/>
      <c r="E41" s="275"/>
      <c r="F41" s="275"/>
      <c r="G41" s="275"/>
      <c r="H41" s="275"/>
      <c r="I41" s="275"/>
      <c r="J41"/>
      <c r="K41"/>
      <c r="L41"/>
      <c r="M41" s="238"/>
      <c r="N41" s="238"/>
      <c r="O41" s="238"/>
      <c r="P41" s="108"/>
      <c r="Q41" s="108"/>
      <c r="R41" s="108"/>
      <c r="S41" s="108"/>
      <c r="T41" s="108"/>
      <c r="U41" s="108"/>
      <c r="V41" s="108"/>
      <c r="W41" s="108"/>
      <c r="X41" s="108"/>
      <c r="Y41" s="108"/>
      <c r="Z41" s="108"/>
      <c r="AA41" s="108"/>
      <c r="AC41" s="109"/>
      <c r="AD41" s="109"/>
      <c r="AE41" s="109"/>
      <c r="AF41" s="109"/>
      <c r="AG41" s="109"/>
      <c r="AH41" s="109"/>
      <c r="AI41" s="109"/>
      <c r="AJ41" s="109"/>
      <c r="AK41" s="109"/>
      <c r="AL41" s="109"/>
      <c r="AM41" s="109"/>
      <c r="AN41" s="109"/>
    </row>
    <row r="42" spans="2:40" x14ac:dyDescent="0.25">
      <c r="B42" s="311" t="s">
        <v>24</v>
      </c>
      <c r="C42" s="324" t="s">
        <v>42</v>
      </c>
      <c r="D42" s="316" t="s">
        <v>11</v>
      </c>
      <c r="E42" s="317"/>
      <c r="F42" s="318"/>
      <c r="G42" s="316" t="s">
        <v>13</v>
      </c>
      <c r="H42" s="317"/>
      <c r="I42" s="318"/>
      <c r="J42" s="321" t="s">
        <v>75</v>
      </c>
      <c r="K42" s="315"/>
      <c r="L42" s="322"/>
      <c r="M42" s="321" t="s">
        <v>76</v>
      </c>
      <c r="N42" s="315"/>
      <c r="O42" s="322"/>
      <c r="P42" s="308" t="s">
        <v>11</v>
      </c>
      <c r="Q42" s="309"/>
      <c r="R42" s="310"/>
      <c r="S42" s="308" t="s">
        <v>13</v>
      </c>
      <c r="T42" s="309"/>
      <c r="U42" s="310"/>
      <c r="V42" s="308" t="s">
        <v>75</v>
      </c>
      <c r="W42" s="309"/>
      <c r="X42" s="310"/>
      <c r="Y42" s="308" t="s">
        <v>76</v>
      </c>
      <c r="Z42" s="309"/>
      <c r="AA42" s="310"/>
      <c r="AC42" s="308" t="s">
        <v>11</v>
      </c>
      <c r="AD42" s="309"/>
      <c r="AE42" s="310"/>
      <c r="AF42" s="308" t="s">
        <v>13</v>
      </c>
      <c r="AG42" s="309"/>
      <c r="AH42" s="310"/>
      <c r="AI42" s="308" t="s">
        <v>75</v>
      </c>
      <c r="AJ42" s="309"/>
      <c r="AK42" s="310"/>
      <c r="AL42" s="308" t="s">
        <v>76</v>
      </c>
      <c r="AM42" s="309"/>
      <c r="AN42" s="310"/>
    </row>
    <row r="43" spans="2:40" x14ac:dyDescent="0.25">
      <c r="B43" s="323"/>
      <c r="C43" s="325"/>
      <c r="D43" s="244" t="s">
        <v>1</v>
      </c>
      <c r="E43" s="245" t="s">
        <v>2</v>
      </c>
      <c r="F43" s="246" t="s">
        <v>8</v>
      </c>
      <c r="G43" s="244" t="s">
        <v>1</v>
      </c>
      <c r="H43" s="245" t="s">
        <v>2</v>
      </c>
      <c r="I43" s="246" t="s">
        <v>8</v>
      </c>
      <c r="J43" s="201" t="s">
        <v>1</v>
      </c>
      <c r="K43" s="202" t="s">
        <v>2</v>
      </c>
      <c r="L43" s="203" t="s">
        <v>8</v>
      </c>
      <c r="M43" s="201" t="s">
        <v>1</v>
      </c>
      <c r="N43" s="202" t="s">
        <v>2</v>
      </c>
      <c r="O43" s="203" t="s">
        <v>8</v>
      </c>
      <c r="P43" s="38" t="s">
        <v>1</v>
      </c>
      <c r="Q43" s="39" t="s">
        <v>2</v>
      </c>
      <c r="R43" s="40" t="s">
        <v>8</v>
      </c>
      <c r="S43" s="38" t="s">
        <v>1</v>
      </c>
      <c r="T43" s="39" t="s">
        <v>2</v>
      </c>
      <c r="U43" s="40" t="s">
        <v>8</v>
      </c>
      <c r="V43" s="38" t="s">
        <v>1</v>
      </c>
      <c r="W43" s="39" t="s">
        <v>2</v>
      </c>
      <c r="X43" s="40" t="s">
        <v>8</v>
      </c>
      <c r="Y43" s="38" t="s">
        <v>1</v>
      </c>
      <c r="Z43" s="39" t="s">
        <v>2</v>
      </c>
      <c r="AA43" s="40" t="s">
        <v>8</v>
      </c>
      <c r="AC43" s="41" t="s">
        <v>1</v>
      </c>
      <c r="AD43" s="42" t="s">
        <v>2</v>
      </c>
      <c r="AE43" s="43" t="s">
        <v>8</v>
      </c>
      <c r="AF43" s="41" t="s">
        <v>1</v>
      </c>
      <c r="AG43" s="42" t="s">
        <v>2</v>
      </c>
      <c r="AH43" s="43" t="s">
        <v>8</v>
      </c>
      <c r="AI43" s="41" t="s">
        <v>1</v>
      </c>
      <c r="AJ43" s="42" t="s">
        <v>2</v>
      </c>
      <c r="AK43" s="43" t="s">
        <v>8</v>
      </c>
      <c r="AL43" s="41" t="s">
        <v>1</v>
      </c>
      <c r="AM43" s="42" t="s">
        <v>2</v>
      </c>
      <c r="AN43" s="43" t="s">
        <v>8</v>
      </c>
    </row>
    <row r="44" spans="2:40" x14ac:dyDescent="0.25">
      <c r="B44" s="89" t="s">
        <v>21</v>
      </c>
      <c r="C44" s="115" t="s">
        <v>38</v>
      </c>
      <c r="D44" s="264">
        <v>3507.9595900000008</v>
      </c>
      <c r="E44" s="265">
        <v>12914.729560000002</v>
      </c>
      <c r="F44" s="266">
        <v>16422.689150000002</v>
      </c>
      <c r="G44" s="247">
        <v>3467.3672200000019</v>
      </c>
      <c r="H44" s="227">
        <v>11990.890800000005</v>
      </c>
      <c r="I44" s="228">
        <v>15458.258020000007</v>
      </c>
      <c r="J44" s="216">
        <v>3812.9349600000005</v>
      </c>
      <c r="K44" s="182">
        <v>12601.557000000006</v>
      </c>
      <c r="L44" s="180">
        <v>16414.491960000007</v>
      </c>
      <c r="M44" s="216">
        <v>4027.4490700000006</v>
      </c>
      <c r="N44" s="216">
        <v>12669.52663</v>
      </c>
      <c r="O44" s="216">
        <v>16696.975700000003</v>
      </c>
      <c r="P44" s="91">
        <f>MROUND(D44,5)</f>
        <v>3510</v>
      </c>
      <c r="Q44" s="92">
        <f t="shared" ref="Q44:U44" si="115">MROUND(E44,5)</f>
        <v>12915</v>
      </c>
      <c r="R44" s="90">
        <f t="shared" si="115"/>
        <v>16425</v>
      </c>
      <c r="S44" s="91">
        <f t="shared" si="115"/>
        <v>3465</v>
      </c>
      <c r="T44" s="92">
        <f t="shared" si="115"/>
        <v>11990</v>
      </c>
      <c r="U44" s="90">
        <f t="shared" si="115"/>
        <v>15460</v>
      </c>
      <c r="V44" s="91">
        <f t="shared" ref="V44:V47" si="116">MROUND(J44,5)</f>
        <v>3815</v>
      </c>
      <c r="W44" s="92">
        <f t="shared" ref="W44:W47" si="117">MROUND(K44,5)</f>
        <v>12600</v>
      </c>
      <c r="X44" s="90">
        <f t="shared" ref="X44:X47" si="118">MROUND(L44,5)</f>
        <v>16415</v>
      </c>
      <c r="Y44" s="91">
        <f t="shared" ref="Y44:Y47" si="119">MROUND(M44,5)</f>
        <v>4025</v>
      </c>
      <c r="Z44" s="92">
        <f t="shared" ref="Z44:Z47" si="120">MROUND(N44,5)</f>
        <v>12670</v>
      </c>
      <c r="AA44" s="90">
        <f t="shared" ref="AA44:AA47" si="121">MROUND(O44,5)</f>
        <v>16695</v>
      </c>
      <c r="AC44" s="279">
        <f>IF(D44="","~",IF(F44=0,"*",D44/F44))</f>
        <v>0.21360445649061077</v>
      </c>
      <c r="AD44" s="127">
        <f>IF(E44="","~",IF(F44=0,"*",E44/F44))</f>
        <v>0.78639554350938923</v>
      </c>
      <c r="AE44" s="128">
        <f>IF(AND(AC44="~",AD44="~"),"~",IF(F44=0,"*",F44/F44))</f>
        <v>1</v>
      </c>
      <c r="AF44" s="279">
        <f>IF(G44="","~",IF(I44=0,"*",G44/I44))</f>
        <v>0.22430517174146641</v>
      </c>
      <c r="AG44" s="127">
        <f>IF(H44="","~",IF(I44=0,"*",H44/I44))</f>
        <v>0.77569482825853364</v>
      </c>
      <c r="AH44" s="128">
        <f>IF(AND(AF44="~",AG44="~"),"~",IF(I44=0,"*",I44/I44))</f>
        <v>1</v>
      </c>
      <c r="AI44" s="279">
        <f>IF(J44="","~",IF(L44=0,"*",J44/L44))</f>
        <v>0.23229076899191456</v>
      </c>
      <c r="AJ44" s="127">
        <f>IF(K44="","~",IF(L44=0,"*",K44/L44))</f>
        <v>0.76770923100808541</v>
      </c>
      <c r="AK44" s="128">
        <f>IF(AND(AI44="~",AJ44="~"),"~",IF(L44=0,"*",L44/L44))</f>
        <v>1</v>
      </c>
      <c r="AL44" s="279">
        <f>IF(M44="","~",IF(O44=0,"*",M44/O44))</f>
        <v>0.24120829678155428</v>
      </c>
      <c r="AM44" s="127">
        <f>IF(N44="","~",IF(O44=0,"*",N44/O44))</f>
        <v>0.75879170321844558</v>
      </c>
      <c r="AN44" s="128">
        <f>IF(AND(AL44="~",AM44="~"),"~",IF(O44=0,"*",O44/O44))</f>
        <v>1</v>
      </c>
    </row>
    <row r="45" spans="2:40" x14ac:dyDescent="0.25">
      <c r="B45" s="96"/>
      <c r="C45" s="123" t="s">
        <v>40</v>
      </c>
      <c r="D45" s="267">
        <v>37754.63463</v>
      </c>
      <c r="E45" s="268">
        <v>45920.594539999998</v>
      </c>
      <c r="F45" s="269">
        <v>83675.295169999998</v>
      </c>
      <c r="G45" s="247">
        <v>41082.452020000019</v>
      </c>
      <c r="H45" s="227">
        <v>50067.165059999999</v>
      </c>
      <c r="I45" s="228">
        <v>91149.617080000025</v>
      </c>
      <c r="J45" s="216">
        <v>42967.970740000026</v>
      </c>
      <c r="K45" s="182">
        <v>51484.493170000023</v>
      </c>
      <c r="L45" s="180">
        <v>94452.463910000035</v>
      </c>
      <c r="M45" s="216">
        <v>44799.048600000009</v>
      </c>
      <c r="N45" s="216">
        <v>52527.793769999982</v>
      </c>
      <c r="O45" s="216">
        <v>97326.842369999998</v>
      </c>
      <c r="P45" s="91">
        <f t="shared" ref="P45:P49" si="122">MROUND(D45,5)</f>
        <v>37755</v>
      </c>
      <c r="Q45" s="92">
        <f t="shared" ref="Q45:Q49" si="123">MROUND(E45,5)</f>
        <v>45920</v>
      </c>
      <c r="R45" s="90">
        <f t="shared" ref="R45:R49" si="124">MROUND(F45,5)</f>
        <v>83675</v>
      </c>
      <c r="S45" s="91">
        <f t="shared" ref="S45:S49" si="125">MROUND(G45,5)</f>
        <v>41080</v>
      </c>
      <c r="T45" s="92">
        <f t="shared" ref="T45:T49" si="126">MROUND(H45,5)</f>
        <v>50065</v>
      </c>
      <c r="U45" s="90">
        <f t="shared" ref="U45:U49" si="127">MROUND(I45,5)</f>
        <v>91150</v>
      </c>
      <c r="V45" s="91">
        <f t="shared" si="116"/>
        <v>42970</v>
      </c>
      <c r="W45" s="92">
        <f t="shared" si="117"/>
        <v>51485</v>
      </c>
      <c r="X45" s="90">
        <f t="shared" si="118"/>
        <v>94450</v>
      </c>
      <c r="Y45" s="91">
        <f t="shared" si="119"/>
        <v>44800</v>
      </c>
      <c r="Z45" s="92">
        <f t="shared" si="120"/>
        <v>52530</v>
      </c>
      <c r="AA45" s="90">
        <f t="shared" si="121"/>
        <v>97325</v>
      </c>
      <c r="AC45" s="98">
        <f t="shared" ref="AC45:AC49" si="128">IF(D45="","~",IF(F45=0,"*",D45/F45))</f>
        <v>0.45120408064644779</v>
      </c>
      <c r="AD45" s="99">
        <f t="shared" ref="AD45:AD49" si="129">IF(E45="","~",IF(F45=0,"*",E45/F45))</f>
        <v>0.54879513059027552</v>
      </c>
      <c r="AE45" s="100">
        <f t="shared" ref="AE45:AE49" si="130">IF(AND(AC45="~",AD45="~"),"~",IF(F45=0,"*",F45/F45))</f>
        <v>1</v>
      </c>
      <c r="AF45" s="98">
        <f t="shared" ref="AF45:AF49" si="131">IF(G45="","~",IF(I45=0,"*",G45/I45))</f>
        <v>0.45071447731857006</v>
      </c>
      <c r="AG45" s="99">
        <f t="shared" ref="AG45:AG49" si="132">IF(H45="","~",IF(I45=0,"*",H45/I45))</f>
        <v>0.54928552268142983</v>
      </c>
      <c r="AH45" s="100">
        <f t="shared" ref="AH45:AH49" si="133">IF(AND(AF45="~",AG45="~"),"~",IF(I45=0,"*",I45/I45))</f>
        <v>1</v>
      </c>
      <c r="AI45" s="98">
        <f t="shared" ref="AI45:AI49" si="134">IF(J45="","~",IF(L45=0,"*",J45/L45))</f>
        <v>0.45491635645357525</v>
      </c>
      <c r="AJ45" s="99">
        <f t="shared" ref="AJ45:AJ49" si="135">IF(K45="","~",IF(L45=0,"*",K45/L45))</f>
        <v>0.54508364354642491</v>
      </c>
      <c r="AK45" s="100">
        <f t="shared" ref="AK45:AK49" si="136">IF(AND(AI45="~",AJ45="~"),"~",IF(L45=0,"*",L45/L45))</f>
        <v>1</v>
      </c>
      <c r="AL45" s="98">
        <f t="shared" ref="AL45:AL49" si="137">IF(M45="","~",IF(O45=0,"*",M45/O45))</f>
        <v>0.46029489408164398</v>
      </c>
      <c r="AM45" s="99">
        <f t="shared" ref="AM45:AM49" si="138">IF(N45="","~",IF(O45=0,"*",N45/O45))</f>
        <v>0.53970510591835597</v>
      </c>
      <c r="AN45" s="100">
        <f t="shared" ref="AN45:AN49" si="139">IF(AND(AL45="~",AM45="~"),"~",IF(O45=0,"*",O45/O45))</f>
        <v>1</v>
      </c>
    </row>
    <row r="46" spans="2:40" x14ac:dyDescent="0.25">
      <c r="B46" s="122"/>
      <c r="C46" s="123" t="s">
        <v>36</v>
      </c>
      <c r="D46" s="267">
        <v>17171.611659999999</v>
      </c>
      <c r="E46" s="268">
        <v>19746.019970000008</v>
      </c>
      <c r="F46" s="269">
        <v>36919.467630000006</v>
      </c>
      <c r="G46" s="222">
        <v>17994.450220000006</v>
      </c>
      <c r="H46" s="227">
        <v>20668.827760000018</v>
      </c>
      <c r="I46" s="228">
        <v>38663.277980000028</v>
      </c>
      <c r="J46" s="216">
        <v>19187.724389999988</v>
      </c>
      <c r="K46" s="182">
        <v>22203.040809999995</v>
      </c>
      <c r="L46" s="180">
        <v>41390.76519999998</v>
      </c>
      <c r="M46" s="216">
        <v>20256.216140000004</v>
      </c>
      <c r="N46" s="216">
        <v>23532.901340000011</v>
      </c>
      <c r="O46" s="216">
        <v>43789.117480000015</v>
      </c>
      <c r="P46" s="136">
        <f t="shared" si="122"/>
        <v>17170</v>
      </c>
      <c r="Q46" s="92">
        <f t="shared" si="123"/>
        <v>19745</v>
      </c>
      <c r="R46" s="90">
        <f t="shared" si="124"/>
        <v>36920</v>
      </c>
      <c r="S46" s="136">
        <f t="shared" si="125"/>
        <v>17995</v>
      </c>
      <c r="T46" s="92">
        <f t="shared" si="126"/>
        <v>20670</v>
      </c>
      <c r="U46" s="90">
        <f t="shared" si="127"/>
        <v>38665</v>
      </c>
      <c r="V46" s="136">
        <f t="shared" si="116"/>
        <v>19190</v>
      </c>
      <c r="W46" s="92">
        <f t="shared" si="117"/>
        <v>22205</v>
      </c>
      <c r="X46" s="90">
        <f t="shared" si="118"/>
        <v>41390</v>
      </c>
      <c r="Y46" s="136">
        <f t="shared" si="119"/>
        <v>20255</v>
      </c>
      <c r="Z46" s="92">
        <f t="shared" si="120"/>
        <v>23535</v>
      </c>
      <c r="AA46" s="90">
        <f t="shared" si="121"/>
        <v>43790</v>
      </c>
      <c r="AC46" s="125">
        <f t="shared" si="128"/>
        <v>0.46510994774059788</v>
      </c>
      <c r="AD46" s="99">
        <f t="shared" si="129"/>
        <v>0.53484032239822432</v>
      </c>
      <c r="AE46" s="100">
        <f t="shared" si="130"/>
        <v>1</v>
      </c>
      <c r="AF46" s="125">
        <f t="shared" si="131"/>
        <v>0.46541450079086111</v>
      </c>
      <c r="AG46" s="99">
        <f t="shared" si="132"/>
        <v>0.53458549920913878</v>
      </c>
      <c r="AH46" s="100">
        <f t="shared" si="133"/>
        <v>1</v>
      </c>
      <c r="AI46" s="125">
        <f t="shared" si="134"/>
        <v>0.46357500996381673</v>
      </c>
      <c r="AJ46" s="99">
        <f t="shared" si="135"/>
        <v>0.53642499003618338</v>
      </c>
      <c r="AK46" s="100">
        <f t="shared" si="136"/>
        <v>1</v>
      </c>
      <c r="AL46" s="125">
        <f t="shared" si="137"/>
        <v>0.46258562185574326</v>
      </c>
      <c r="AM46" s="99">
        <f t="shared" si="138"/>
        <v>0.53741437814425674</v>
      </c>
      <c r="AN46" s="100">
        <f t="shared" si="139"/>
        <v>1</v>
      </c>
    </row>
    <row r="47" spans="2:40" x14ac:dyDescent="0.25">
      <c r="B47" s="122"/>
      <c r="C47" s="123" t="s">
        <v>37</v>
      </c>
      <c r="D47" s="267">
        <v>217.91921999999991</v>
      </c>
      <c r="E47" s="268">
        <v>282.61295000000001</v>
      </c>
      <c r="F47" s="269">
        <v>500.53216999999995</v>
      </c>
      <c r="G47" s="222">
        <v>776.35157999999967</v>
      </c>
      <c r="H47" s="227">
        <v>973.37253000000032</v>
      </c>
      <c r="I47" s="228">
        <v>1749.7241100000001</v>
      </c>
      <c r="J47" s="216">
        <v>666.20783999999969</v>
      </c>
      <c r="K47" s="182">
        <v>794.78389999999968</v>
      </c>
      <c r="L47" s="180">
        <v>1460.9917399999995</v>
      </c>
      <c r="M47" s="216">
        <v>677.27908000000014</v>
      </c>
      <c r="N47" s="216">
        <v>807.4434600000003</v>
      </c>
      <c r="O47" s="216">
        <v>1484.7225400000004</v>
      </c>
      <c r="P47" s="136">
        <f t="shared" si="122"/>
        <v>220</v>
      </c>
      <c r="Q47" s="92">
        <f t="shared" si="123"/>
        <v>285</v>
      </c>
      <c r="R47" s="90">
        <f t="shared" si="124"/>
        <v>500</v>
      </c>
      <c r="S47" s="136">
        <f t="shared" si="125"/>
        <v>775</v>
      </c>
      <c r="T47" s="92">
        <f t="shared" si="126"/>
        <v>975</v>
      </c>
      <c r="U47" s="90">
        <f t="shared" si="127"/>
        <v>1750</v>
      </c>
      <c r="V47" s="136">
        <f t="shared" si="116"/>
        <v>665</v>
      </c>
      <c r="W47" s="92">
        <f t="shared" si="117"/>
        <v>795</v>
      </c>
      <c r="X47" s="90">
        <f t="shared" si="118"/>
        <v>1460</v>
      </c>
      <c r="Y47" s="136">
        <f t="shared" si="119"/>
        <v>675</v>
      </c>
      <c r="Z47" s="92">
        <f t="shared" si="120"/>
        <v>805</v>
      </c>
      <c r="AA47" s="90">
        <f t="shared" si="121"/>
        <v>1485</v>
      </c>
      <c r="AC47" s="126">
        <f t="shared" si="128"/>
        <v>0.43537505291617906</v>
      </c>
      <c r="AD47" s="127">
        <f t="shared" si="129"/>
        <v>0.56462494708382094</v>
      </c>
      <c r="AE47" s="128">
        <f t="shared" si="130"/>
        <v>1</v>
      </c>
      <c r="AF47" s="126">
        <f t="shared" si="131"/>
        <v>0.4436994241337851</v>
      </c>
      <c r="AG47" s="127">
        <f t="shared" si="132"/>
        <v>0.55630057586621484</v>
      </c>
      <c r="AH47" s="128">
        <f t="shared" si="133"/>
        <v>1</v>
      </c>
      <c r="AI47" s="126">
        <f t="shared" si="134"/>
        <v>0.4559969928372079</v>
      </c>
      <c r="AJ47" s="127">
        <f t="shared" si="135"/>
        <v>0.54400300716279204</v>
      </c>
      <c r="AK47" s="128">
        <f t="shared" si="136"/>
        <v>1</v>
      </c>
      <c r="AL47" s="126">
        <f t="shared" si="137"/>
        <v>0.45616541929780358</v>
      </c>
      <c r="AM47" s="127">
        <f t="shared" si="138"/>
        <v>0.54383458070219648</v>
      </c>
      <c r="AN47" s="128">
        <f t="shared" si="139"/>
        <v>1</v>
      </c>
    </row>
    <row r="48" spans="2:40" x14ac:dyDescent="0.25">
      <c r="B48" s="122"/>
      <c r="C48" s="123" t="s">
        <v>39</v>
      </c>
      <c r="D48" s="220">
        <v>2459.67227</v>
      </c>
      <c r="E48" s="216">
        <v>2688.7737800000004</v>
      </c>
      <c r="F48" s="218">
        <v>5149.2540500000005</v>
      </c>
      <c r="G48" s="221"/>
      <c r="H48" s="225"/>
      <c r="I48" s="226"/>
      <c r="J48" s="197"/>
      <c r="K48" s="197"/>
      <c r="L48" s="198"/>
      <c r="M48" s="197"/>
      <c r="N48" s="197"/>
      <c r="O48" s="197"/>
      <c r="P48" s="129">
        <f t="shared" si="122"/>
        <v>2460</v>
      </c>
      <c r="Q48" s="117">
        <f t="shared" si="123"/>
        <v>2690</v>
      </c>
      <c r="R48" s="118">
        <f t="shared" si="124"/>
        <v>5150</v>
      </c>
      <c r="S48" s="129" t="s">
        <v>41</v>
      </c>
      <c r="T48" s="117" t="s">
        <v>41</v>
      </c>
      <c r="U48" s="118" t="s">
        <v>41</v>
      </c>
      <c r="V48" s="129" t="s">
        <v>41</v>
      </c>
      <c r="W48" s="117" t="s">
        <v>41</v>
      </c>
      <c r="X48" s="118" t="s">
        <v>41</v>
      </c>
      <c r="Y48" s="129" t="s">
        <v>41</v>
      </c>
      <c r="Z48" s="117" t="s">
        <v>41</v>
      </c>
      <c r="AA48" s="118" t="s">
        <v>41</v>
      </c>
      <c r="AC48" s="130">
        <f t="shared" si="128"/>
        <v>0.477675454758345</v>
      </c>
      <c r="AD48" s="131">
        <f t="shared" si="129"/>
        <v>0.52216762930933658</v>
      </c>
      <c r="AE48" s="132">
        <f t="shared" si="130"/>
        <v>1</v>
      </c>
      <c r="AF48" s="130" t="str">
        <f t="shared" si="131"/>
        <v>~</v>
      </c>
      <c r="AG48" s="131" t="str">
        <f t="shared" si="132"/>
        <v>~</v>
      </c>
      <c r="AH48" s="132" t="str">
        <f t="shared" si="133"/>
        <v>~</v>
      </c>
      <c r="AI48" s="130" t="str">
        <f t="shared" si="134"/>
        <v>~</v>
      </c>
      <c r="AJ48" s="131" t="str">
        <f t="shared" si="135"/>
        <v>~</v>
      </c>
      <c r="AK48" s="132" t="str">
        <f t="shared" si="136"/>
        <v>~</v>
      </c>
      <c r="AL48" s="130" t="str">
        <f t="shared" si="137"/>
        <v>~</v>
      </c>
      <c r="AM48" s="131" t="str">
        <f t="shared" si="138"/>
        <v>~</v>
      </c>
      <c r="AN48" s="132" t="str">
        <f t="shared" si="139"/>
        <v>~</v>
      </c>
    </row>
    <row r="49" spans="2:40" ht="15" customHeight="1" x14ac:dyDescent="0.25">
      <c r="B49" s="101"/>
      <c r="C49" s="206" t="s">
        <v>8</v>
      </c>
      <c r="D49" s="270">
        <v>61111.79737</v>
      </c>
      <c r="E49" s="271">
        <v>81552.730800000005</v>
      </c>
      <c r="F49" s="272">
        <v>142667.23817</v>
      </c>
      <c r="G49" s="223">
        <v>63320.621040000027</v>
      </c>
      <c r="H49" s="229">
        <v>83700.256150000016</v>
      </c>
      <c r="I49" s="230">
        <v>147020.87719000009</v>
      </c>
      <c r="J49" s="199">
        <v>66634.837929999994</v>
      </c>
      <c r="K49" s="186">
        <v>87083.874880000032</v>
      </c>
      <c r="L49" s="187">
        <v>153718.71281000006</v>
      </c>
      <c r="M49" s="199">
        <v>69759.99288999998</v>
      </c>
      <c r="N49" s="199">
        <v>89537.665199999974</v>
      </c>
      <c r="O49" s="199">
        <v>159297.65808999992</v>
      </c>
      <c r="P49" s="102">
        <f t="shared" si="122"/>
        <v>61110</v>
      </c>
      <c r="Q49" s="103">
        <f t="shared" si="123"/>
        <v>81555</v>
      </c>
      <c r="R49" s="104">
        <f t="shared" si="124"/>
        <v>142665</v>
      </c>
      <c r="S49" s="102">
        <f t="shared" si="125"/>
        <v>63320</v>
      </c>
      <c r="T49" s="103">
        <f t="shared" si="126"/>
        <v>83700</v>
      </c>
      <c r="U49" s="104">
        <f t="shared" si="127"/>
        <v>147020</v>
      </c>
      <c r="V49" s="102">
        <f t="shared" ref="V49" si="140">MROUND(J49,5)</f>
        <v>66635</v>
      </c>
      <c r="W49" s="103">
        <f t="shared" ref="W49" si="141">MROUND(K49,5)</f>
        <v>87085</v>
      </c>
      <c r="X49" s="104">
        <f t="shared" ref="X49" si="142">MROUND(L49,5)</f>
        <v>153720</v>
      </c>
      <c r="Y49" s="102">
        <f t="shared" ref="Y49" si="143">MROUND(M49,5)</f>
        <v>69760</v>
      </c>
      <c r="Z49" s="103">
        <f t="shared" ref="Z49" si="144">MROUND(N49,5)</f>
        <v>89540</v>
      </c>
      <c r="AA49" s="104">
        <f t="shared" ref="AA49" si="145">MROUND(O49,5)</f>
        <v>159300</v>
      </c>
      <c r="AC49" s="105">
        <f t="shared" si="128"/>
        <v>0.42835200396309742</v>
      </c>
      <c r="AD49" s="106">
        <f t="shared" si="129"/>
        <v>0.57162900078589229</v>
      </c>
      <c r="AE49" s="107">
        <f t="shared" si="130"/>
        <v>1</v>
      </c>
      <c r="AF49" s="105">
        <f t="shared" si="131"/>
        <v>0.43069135656270524</v>
      </c>
      <c r="AG49" s="106">
        <f t="shared" si="132"/>
        <v>0.56930864343729448</v>
      </c>
      <c r="AH49" s="107">
        <f t="shared" si="133"/>
        <v>1</v>
      </c>
      <c r="AI49" s="105">
        <f t="shared" si="134"/>
        <v>0.43348553153943087</v>
      </c>
      <c r="AJ49" s="106">
        <f t="shared" si="135"/>
        <v>0.56651446846056897</v>
      </c>
      <c r="AK49" s="107">
        <f t="shared" si="136"/>
        <v>1</v>
      </c>
      <c r="AL49" s="105">
        <f t="shared" si="137"/>
        <v>0.43792227535816636</v>
      </c>
      <c r="AM49" s="106">
        <f t="shared" si="138"/>
        <v>0.56207772464183381</v>
      </c>
      <c r="AN49" s="107">
        <f t="shared" si="139"/>
        <v>1</v>
      </c>
    </row>
    <row r="50" spans="2:40" x14ac:dyDescent="0.25">
      <c r="D50" s="275"/>
      <c r="E50" s="275"/>
      <c r="F50" s="275"/>
      <c r="G50" s="275"/>
      <c r="H50" s="275"/>
      <c r="I50" s="275"/>
      <c r="J50"/>
      <c r="K50"/>
      <c r="L50"/>
      <c r="M50"/>
      <c r="N50"/>
      <c r="O50"/>
      <c r="P50" s="108"/>
      <c r="Q50" s="108"/>
      <c r="R50" s="108"/>
      <c r="S50" s="108"/>
      <c r="T50" s="108"/>
      <c r="U50" s="108"/>
      <c r="V50" s="108"/>
      <c r="W50" s="108"/>
      <c r="X50" s="108"/>
      <c r="Y50" s="108"/>
      <c r="Z50" s="108"/>
      <c r="AA50" s="108"/>
      <c r="AC50" s="109"/>
      <c r="AD50" s="109"/>
      <c r="AE50" s="109"/>
      <c r="AF50" s="109"/>
      <c r="AG50" s="109"/>
      <c r="AH50" s="109"/>
      <c r="AI50" s="109"/>
      <c r="AJ50" s="109"/>
      <c r="AK50" s="109"/>
      <c r="AL50" s="109"/>
      <c r="AM50" s="109"/>
      <c r="AN50" s="109"/>
    </row>
    <row r="51" spans="2:40" x14ac:dyDescent="0.25">
      <c r="B51" s="319" t="s">
        <v>22</v>
      </c>
      <c r="C51" s="320"/>
      <c r="D51" s="254">
        <v>61740.039600000004</v>
      </c>
      <c r="E51" s="255">
        <v>84209.733590000003</v>
      </c>
      <c r="F51" s="256">
        <v>145952.48319</v>
      </c>
      <c r="G51" s="254">
        <v>64011.725690000028</v>
      </c>
      <c r="H51" s="255">
        <v>86481.649020000012</v>
      </c>
      <c r="I51" s="256">
        <v>150493.37471000009</v>
      </c>
      <c r="J51" s="194">
        <v>67384.828480000011</v>
      </c>
      <c r="K51" s="195">
        <v>90039.415900000036</v>
      </c>
      <c r="L51" s="196">
        <v>157424.24438000005</v>
      </c>
      <c r="M51" s="215">
        <v>70539.586979999978</v>
      </c>
      <c r="N51" s="215">
        <v>92553.441799999957</v>
      </c>
      <c r="O51" s="215">
        <v>163093.02877999994</v>
      </c>
      <c r="P51" s="20">
        <f>MROUND(D51,5)</f>
        <v>61740</v>
      </c>
      <c r="Q51" s="21">
        <f t="shared" ref="Q51:U51" si="146">MROUND(E51,5)</f>
        <v>84210</v>
      </c>
      <c r="R51" s="22">
        <f t="shared" si="146"/>
        <v>145950</v>
      </c>
      <c r="S51" s="20">
        <f t="shared" si="146"/>
        <v>64010</v>
      </c>
      <c r="T51" s="21">
        <f t="shared" si="146"/>
        <v>86480</v>
      </c>
      <c r="U51" s="22">
        <f t="shared" si="146"/>
        <v>150495</v>
      </c>
      <c r="V51" s="20">
        <f t="shared" ref="V51" si="147">MROUND(J51,5)</f>
        <v>67385</v>
      </c>
      <c r="W51" s="21">
        <f t="shared" ref="W51" si="148">MROUND(K51,5)</f>
        <v>90040</v>
      </c>
      <c r="X51" s="22">
        <f t="shared" ref="X51" si="149">MROUND(L51,5)</f>
        <v>157425</v>
      </c>
      <c r="Y51" s="20">
        <f t="shared" ref="Y51" si="150">MROUND(M51,5)</f>
        <v>70540</v>
      </c>
      <c r="Z51" s="21">
        <f t="shared" ref="Z51" si="151">MROUND(N51,5)</f>
        <v>92555</v>
      </c>
      <c r="AA51" s="22">
        <f t="shared" ref="AA51" si="152">MROUND(O51,5)</f>
        <v>163095</v>
      </c>
      <c r="AC51" s="78">
        <f t="shared" ref="AC51" si="153">IF(D51="","~",IF(F51=0,"*",D51/F51))</f>
        <v>0.4230146568978016</v>
      </c>
      <c r="AD51" s="79">
        <f t="shared" ref="AD51" si="154">IF(E51="","~",IF(F51=0,"*",E51/F51))</f>
        <v>0.57696677541536801</v>
      </c>
      <c r="AE51" s="80">
        <f t="shared" ref="AE51" si="155">IF(AND(AC51="~",AD51="~"),"~",IF(F51=0,"*",F51/F51))</f>
        <v>1</v>
      </c>
      <c r="AF51" s="79">
        <f t="shared" ref="AF51" si="156">IF(G51="","~",IF(I51=0,"*",G51/I51))</f>
        <v>0.42534580551037726</v>
      </c>
      <c r="AG51" s="79">
        <f t="shared" ref="AG51" si="157">IF(H51="","~",IF(I51=0,"*",H51/I51))</f>
        <v>0.57465419448962241</v>
      </c>
      <c r="AH51" s="80">
        <f t="shared" ref="AH51" si="158">IF(AND(AF51="~",AG51="~"),"~",IF(I51=0,"*",I51/I51))</f>
        <v>1</v>
      </c>
      <c r="AI51" s="79">
        <f t="shared" ref="AI51" si="159">IF(J51="","~",IF(L51=0,"*",J51/L51))</f>
        <v>0.42804606587370675</v>
      </c>
      <c r="AJ51" s="79">
        <f t="shared" ref="AJ51" si="160">IF(K51="","~",IF(L51=0,"*",K51/L51))</f>
        <v>0.57195393412629325</v>
      </c>
      <c r="AK51" s="80">
        <f t="shared" ref="AK51" si="161">IF(AND(AI51="~",AJ51="~"),"~",IF(L51=0,"*",L51/L51))</f>
        <v>1</v>
      </c>
      <c r="AL51" s="79">
        <f t="shared" ref="AL51" si="162">IF(M51="","~",IF(O51=0,"*",M51/O51))</f>
        <v>0.43251135568248295</v>
      </c>
      <c r="AM51" s="79">
        <f t="shared" ref="AM51" si="163">IF(N51="","~",IF(O51=0,"*",N51/O51))</f>
        <v>0.56748864431751711</v>
      </c>
      <c r="AN51" s="80">
        <f t="shared" ref="AN51" si="164">IF(AND(AL51="~",AM51="~"),"~",IF(O51=0,"*",O51/O51))</f>
        <v>1</v>
      </c>
    </row>
    <row r="52" spans="2:40" x14ac:dyDescent="0.25">
      <c r="B52" s="295"/>
      <c r="C52" s="295"/>
      <c r="D52" s="296"/>
      <c r="E52" s="296"/>
      <c r="F52" s="296"/>
      <c r="G52" s="296"/>
      <c r="H52" s="296"/>
      <c r="I52" s="296"/>
      <c r="J52" s="297"/>
      <c r="K52" s="297"/>
      <c r="L52" s="297"/>
      <c r="M52" s="297"/>
      <c r="N52" s="297"/>
      <c r="O52" s="297"/>
      <c r="P52" s="298"/>
      <c r="Q52" s="298"/>
      <c r="R52" s="298"/>
      <c r="S52" s="298"/>
      <c r="T52" s="298"/>
      <c r="U52" s="298"/>
      <c r="V52" s="298"/>
      <c r="W52" s="298"/>
      <c r="X52" s="298"/>
      <c r="Y52" s="298"/>
      <c r="Z52" s="298"/>
      <c r="AA52" s="298"/>
      <c r="AC52" s="299"/>
      <c r="AD52" s="299"/>
      <c r="AE52" s="299"/>
      <c r="AF52" s="299"/>
      <c r="AG52" s="299"/>
      <c r="AH52" s="299"/>
      <c r="AI52" s="299"/>
      <c r="AJ52" s="299"/>
      <c r="AK52" s="299"/>
      <c r="AL52" s="299"/>
      <c r="AM52" s="299"/>
      <c r="AN52" s="299"/>
    </row>
    <row r="53" spans="2:40" x14ac:dyDescent="0.25">
      <c r="B53" s="48" t="s">
        <v>89</v>
      </c>
      <c r="J53" s="212"/>
      <c r="K53" s="212"/>
      <c r="L53" s="212"/>
      <c r="M53" s="212"/>
      <c r="N53" s="212"/>
      <c r="O53" s="212"/>
      <c r="P53" s="108"/>
      <c r="Q53" s="108"/>
      <c r="R53" s="108"/>
      <c r="S53" s="108"/>
      <c r="T53" s="108"/>
      <c r="U53" s="108"/>
      <c r="V53" s="108"/>
      <c r="W53" s="108"/>
      <c r="X53" s="108"/>
      <c r="Y53" s="108"/>
      <c r="Z53" s="108"/>
      <c r="AA53" s="108"/>
      <c r="AC53" s="109"/>
      <c r="AD53" s="109"/>
      <c r="AE53" s="109"/>
      <c r="AF53" s="109"/>
      <c r="AG53" s="109"/>
      <c r="AH53" s="109"/>
      <c r="AI53" s="109"/>
      <c r="AJ53" s="109"/>
      <c r="AK53" s="109"/>
      <c r="AL53" s="109"/>
      <c r="AM53" s="109"/>
      <c r="AN53" s="109"/>
    </row>
    <row r="54" spans="2:40" x14ac:dyDescent="0.25">
      <c r="B54" s="51" t="s">
        <v>90</v>
      </c>
      <c r="J54" s="212"/>
      <c r="K54" s="212"/>
      <c r="L54" s="212"/>
      <c r="M54" s="212"/>
      <c r="N54" s="212"/>
      <c r="O54" s="212"/>
      <c r="P54" s="108"/>
      <c r="Q54" s="108"/>
      <c r="R54" s="108"/>
      <c r="S54" s="108"/>
      <c r="T54" s="108"/>
      <c r="U54" s="108"/>
      <c r="V54" s="108"/>
      <c r="W54" s="108"/>
      <c r="X54" s="108"/>
      <c r="Y54" s="108"/>
      <c r="Z54" s="108"/>
      <c r="AA54" s="108"/>
      <c r="AC54" s="109"/>
      <c r="AD54" s="109"/>
      <c r="AE54" s="109"/>
      <c r="AF54" s="109"/>
      <c r="AG54" s="109"/>
      <c r="AH54" s="109"/>
      <c r="AI54" s="109"/>
      <c r="AJ54" s="109"/>
      <c r="AK54" s="109"/>
      <c r="AL54" s="109"/>
      <c r="AM54" s="109"/>
      <c r="AN54" s="109"/>
    </row>
    <row r="55" spans="2:40" x14ac:dyDescent="0.25">
      <c r="B55" s="65" t="s">
        <v>106</v>
      </c>
      <c r="J55" s="212"/>
      <c r="K55" s="212"/>
      <c r="L55" s="212"/>
      <c r="M55" s="212"/>
      <c r="N55" s="212"/>
      <c r="O55" s="212"/>
      <c r="P55" s="108"/>
      <c r="Q55" s="108"/>
      <c r="R55" s="108"/>
      <c r="S55" s="108"/>
      <c r="T55" s="108"/>
      <c r="U55" s="108"/>
      <c r="V55" s="108"/>
      <c r="W55" s="108"/>
      <c r="X55" s="108"/>
      <c r="Y55" s="108"/>
      <c r="Z55" s="108"/>
      <c r="AA55" s="108"/>
      <c r="AC55" s="109"/>
      <c r="AD55" s="109"/>
      <c r="AE55" s="109"/>
      <c r="AF55" s="109"/>
      <c r="AG55" s="109"/>
      <c r="AH55" s="109"/>
      <c r="AI55" s="109"/>
      <c r="AJ55" s="109"/>
      <c r="AK55" s="109"/>
      <c r="AL55" s="109"/>
      <c r="AM55" s="109"/>
      <c r="AN55" s="109"/>
    </row>
    <row r="56" spans="2:40" x14ac:dyDescent="0.25">
      <c r="J56"/>
      <c r="K56"/>
      <c r="L56"/>
      <c r="M56" s="212"/>
      <c r="N56" s="212"/>
      <c r="O56" s="212"/>
      <c r="P56" s="108"/>
      <c r="Q56" s="108"/>
      <c r="R56" s="108"/>
      <c r="S56" s="108"/>
      <c r="T56" s="108"/>
      <c r="U56" s="108"/>
      <c r="V56" s="108"/>
      <c r="W56" s="108"/>
      <c r="X56" s="108"/>
      <c r="Y56" s="108"/>
      <c r="Z56" s="108"/>
      <c r="AA56" s="108"/>
      <c r="AC56" s="109"/>
      <c r="AD56" s="109"/>
      <c r="AE56" s="109"/>
      <c r="AF56" s="109"/>
      <c r="AG56" s="109"/>
      <c r="AH56" s="109"/>
      <c r="AI56" s="109"/>
      <c r="AJ56" s="109"/>
      <c r="AK56" s="109"/>
      <c r="AL56" s="109"/>
      <c r="AM56" s="109"/>
      <c r="AN56" s="109"/>
    </row>
    <row r="57" spans="2:40" x14ac:dyDescent="0.25">
      <c r="J57" s="212"/>
      <c r="K57" s="212"/>
      <c r="L57" s="212"/>
      <c r="M57" s="212"/>
      <c r="N57" s="212"/>
      <c r="O57" s="212"/>
      <c r="P57" s="108"/>
      <c r="Q57" s="108"/>
      <c r="R57" s="108"/>
      <c r="S57" s="108"/>
      <c r="T57" s="108"/>
      <c r="U57" s="108"/>
      <c r="V57" s="108"/>
      <c r="W57" s="108"/>
      <c r="X57" s="108"/>
      <c r="Y57" s="108"/>
      <c r="Z57" s="108"/>
      <c r="AA57" s="108"/>
      <c r="AC57" s="109"/>
      <c r="AD57" s="109"/>
      <c r="AE57" s="109"/>
      <c r="AF57" s="109"/>
      <c r="AG57" s="109"/>
      <c r="AH57" s="109"/>
      <c r="AI57" s="109"/>
      <c r="AJ57" s="109"/>
      <c r="AK57" s="109"/>
      <c r="AL57" s="109"/>
      <c r="AM57" s="109"/>
      <c r="AN57" s="109"/>
    </row>
    <row r="58" spans="2:40" x14ac:dyDescent="0.25">
      <c r="J58" s="212"/>
      <c r="K58" s="212"/>
      <c r="L58" s="212"/>
      <c r="M58" s="212"/>
      <c r="N58" s="212"/>
      <c r="O58" s="212"/>
      <c r="P58" s="108"/>
      <c r="Q58" s="108"/>
      <c r="R58" s="108"/>
      <c r="S58" s="108"/>
      <c r="T58" s="108"/>
      <c r="U58" s="108"/>
      <c r="V58" s="108"/>
      <c r="W58" s="108"/>
      <c r="X58" s="108"/>
      <c r="Y58" s="108"/>
      <c r="Z58" s="108"/>
      <c r="AA58" s="108"/>
      <c r="AC58" s="109"/>
      <c r="AD58" s="109"/>
      <c r="AE58" s="109"/>
      <c r="AF58" s="109"/>
      <c r="AG58" s="109"/>
      <c r="AH58" s="109"/>
      <c r="AI58" s="109"/>
      <c r="AJ58" s="109"/>
      <c r="AK58" s="109"/>
      <c r="AL58" s="109"/>
      <c r="AM58" s="109"/>
      <c r="AN58" s="109"/>
    </row>
    <row r="59" spans="2:40" x14ac:dyDescent="0.25">
      <c r="B59" s="2" t="s">
        <v>96</v>
      </c>
      <c r="J59" s="212"/>
      <c r="K59" s="212"/>
      <c r="L59" s="212"/>
      <c r="M59" s="212"/>
      <c r="N59" s="212"/>
      <c r="O59" s="212"/>
      <c r="P59" s="108"/>
      <c r="Q59" s="108"/>
      <c r="R59" s="108"/>
      <c r="S59" s="108"/>
      <c r="T59" s="108"/>
      <c r="U59" s="108"/>
      <c r="V59" s="108"/>
      <c r="W59" s="108"/>
      <c r="X59" s="108"/>
      <c r="Y59" s="108"/>
      <c r="Z59" s="108"/>
      <c r="AA59" s="108"/>
      <c r="AC59" s="109"/>
      <c r="AD59" s="109"/>
      <c r="AE59" s="109"/>
      <c r="AF59" s="109"/>
      <c r="AG59" s="109"/>
      <c r="AH59" s="109"/>
      <c r="AI59" s="109"/>
      <c r="AJ59" s="109"/>
      <c r="AK59" s="109"/>
      <c r="AL59" s="109"/>
      <c r="AM59" s="109"/>
      <c r="AN59" s="109"/>
    </row>
    <row r="60" spans="2:40" x14ac:dyDescent="0.25">
      <c r="J60" s="212"/>
      <c r="K60" s="212"/>
      <c r="L60" s="212"/>
      <c r="M60" s="212"/>
      <c r="N60" s="212"/>
      <c r="O60" s="212"/>
      <c r="P60" s="108"/>
      <c r="Q60" s="108"/>
      <c r="R60" s="108"/>
      <c r="S60" s="108"/>
      <c r="T60" s="108"/>
      <c r="U60" s="108"/>
      <c r="V60" s="108"/>
      <c r="W60" s="108"/>
      <c r="X60" s="108"/>
      <c r="Y60" s="108"/>
      <c r="Z60" s="108"/>
      <c r="AA60" s="108"/>
      <c r="AC60" s="109"/>
      <c r="AD60" s="109"/>
      <c r="AE60" s="109"/>
      <c r="AF60" s="109"/>
      <c r="AG60" s="109"/>
      <c r="AH60" s="109"/>
      <c r="AI60" s="109"/>
      <c r="AJ60" s="109"/>
      <c r="AK60" s="109"/>
      <c r="AL60" s="109"/>
      <c r="AM60" s="109"/>
      <c r="AN60" s="109"/>
    </row>
    <row r="61" spans="2:40" x14ac:dyDescent="0.25">
      <c r="B61" s="326" t="s">
        <v>42</v>
      </c>
      <c r="C61" s="313" t="s">
        <v>43</v>
      </c>
      <c r="D61" s="316" t="s">
        <v>11</v>
      </c>
      <c r="E61" s="317"/>
      <c r="F61" s="318"/>
      <c r="G61" s="316" t="s">
        <v>13</v>
      </c>
      <c r="H61" s="317"/>
      <c r="I61" s="318"/>
      <c r="J61" s="321" t="s">
        <v>75</v>
      </c>
      <c r="K61" s="315"/>
      <c r="L61" s="322"/>
      <c r="M61" s="321" t="s">
        <v>76</v>
      </c>
      <c r="N61" s="315"/>
      <c r="O61" s="322"/>
      <c r="P61" s="308" t="s">
        <v>11</v>
      </c>
      <c r="Q61" s="309"/>
      <c r="R61" s="310"/>
      <c r="S61" s="308" t="s">
        <v>13</v>
      </c>
      <c r="T61" s="309"/>
      <c r="U61" s="310"/>
      <c r="V61" s="308" t="s">
        <v>75</v>
      </c>
      <c r="W61" s="309"/>
      <c r="X61" s="310"/>
      <c r="Y61" s="308" t="s">
        <v>76</v>
      </c>
      <c r="Z61" s="309"/>
      <c r="AA61" s="310"/>
      <c r="AC61" s="308" t="s">
        <v>11</v>
      </c>
      <c r="AD61" s="309"/>
      <c r="AE61" s="310"/>
      <c r="AF61" s="308" t="s">
        <v>13</v>
      </c>
      <c r="AG61" s="309"/>
      <c r="AH61" s="310"/>
      <c r="AI61" s="308" t="s">
        <v>75</v>
      </c>
      <c r="AJ61" s="309"/>
      <c r="AK61" s="310"/>
      <c r="AL61" s="308" t="s">
        <v>76</v>
      </c>
      <c r="AM61" s="309"/>
      <c r="AN61" s="310"/>
    </row>
    <row r="62" spans="2:40" x14ac:dyDescent="0.25">
      <c r="B62" s="327"/>
      <c r="C62" s="325"/>
      <c r="D62" s="244" t="s">
        <v>1</v>
      </c>
      <c r="E62" s="245" t="s">
        <v>2</v>
      </c>
      <c r="F62" s="246" t="s">
        <v>8</v>
      </c>
      <c r="G62" s="244" t="s">
        <v>1</v>
      </c>
      <c r="H62" s="245" t="s">
        <v>2</v>
      </c>
      <c r="I62" s="246" t="s">
        <v>8</v>
      </c>
      <c r="J62" s="201" t="s">
        <v>1</v>
      </c>
      <c r="K62" s="202" t="s">
        <v>2</v>
      </c>
      <c r="L62" s="203" t="s">
        <v>8</v>
      </c>
      <c r="M62" s="201" t="s">
        <v>1</v>
      </c>
      <c r="N62" s="202" t="s">
        <v>2</v>
      </c>
      <c r="O62" s="203" t="s">
        <v>8</v>
      </c>
      <c r="P62" s="38" t="s">
        <v>1</v>
      </c>
      <c r="Q62" s="39" t="s">
        <v>2</v>
      </c>
      <c r="R62" s="40" t="s">
        <v>8</v>
      </c>
      <c r="S62" s="38" t="s">
        <v>1</v>
      </c>
      <c r="T62" s="39" t="s">
        <v>2</v>
      </c>
      <c r="U62" s="40" t="s">
        <v>8</v>
      </c>
      <c r="V62" s="38" t="s">
        <v>1</v>
      </c>
      <c r="W62" s="39" t="s">
        <v>2</v>
      </c>
      <c r="X62" s="40" t="s">
        <v>8</v>
      </c>
      <c r="Y62" s="38" t="s">
        <v>1</v>
      </c>
      <c r="Z62" s="39" t="s">
        <v>2</v>
      </c>
      <c r="AA62" s="40" t="s">
        <v>8</v>
      </c>
      <c r="AC62" s="41" t="s">
        <v>1</v>
      </c>
      <c r="AD62" s="42" t="s">
        <v>2</v>
      </c>
      <c r="AE62" s="43" t="s">
        <v>8</v>
      </c>
      <c r="AF62" s="41" t="s">
        <v>1</v>
      </c>
      <c r="AG62" s="42" t="s">
        <v>2</v>
      </c>
      <c r="AH62" s="43" t="s">
        <v>8</v>
      </c>
      <c r="AI62" s="41" t="s">
        <v>1</v>
      </c>
      <c r="AJ62" s="42" t="s">
        <v>2</v>
      </c>
      <c r="AK62" s="43" t="s">
        <v>8</v>
      </c>
      <c r="AL62" s="41" t="s">
        <v>1</v>
      </c>
      <c r="AM62" s="42" t="s">
        <v>2</v>
      </c>
      <c r="AN62" s="43" t="s">
        <v>8</v>
      </c>
    </row>
    <row r="63" spans="2:40" x14ac:dyDescent="0.25">
      <c r="B63" s="137" t="s">
        <v>38</v>
      </c>
      <c r="C63" s="209" t="s">
        <v>33</v>
      </c>
      <c r="D63" s="273"/>
      <c r="E63" s="274"/>
      <c r="F63" s="217"/>
      <c r="G63" s="219">
        <v>0</v>
      </c>
      <c r="H63" s="224">
        <v>0</v>
      </c>
      <c r="I63" s="217">
        <v>0</v>
      </c>
      <c r="J63" s="219">
        <v>0</v>
      </c>
      <c r="K63" s="224">
        <v>0</v>
      </c>
      <c r="L63" s="217">
        <v>0</v>
      </c>
      <c r="M63" s="224">
        <v>0</v>
      </c>
      <c r="N63" s="224">
        <v>0</v>
      </c>
      <c r="O63" s="224">
        <v>0</v>
      </c>
      <c r="P63" s="83">
        <f>MROUND(D63,5)</f>
        <v>0</v>
      </c>
      <c r="Q63" s="84">
        <f t="shared" ref="Q63:U63" si="165">MROUND(E63,5)</f>
        <v>0</v>
      </c>
      <c r="R63" s="85">
        <f t="shared" si="165"/>
        <v>0</v>
      </c>
      <c r="S63" s="83">
        <f t="shared" si="165"/>
        <v>0</v>
      </c>
      <c r="T63" s="84">
        <f t="shared" si="165"/>
        <v>0</v>
      </c>
      <c r="U63" s="85">
        <f t="shared" si="165"/>
        <v>0</v>
      </c>
      <c r="V63" s="83">
        <f t="shared" ref="V63:V74" si="166">MROUND(J63,5)</f>
        <v>0</v>
      </c>
      <c r="W63" s="84">
        <f t="shared" ref="W63:W74" si="167">MROUND(K63,5)</f>
        <v>0</v>
      </c>
      <c r="X63" s="85">
        <f t="shared" ref="X63:X74" si="168">MROUND(L63,5)</f>
        <v>0</v>
      </c>
      <c r="Y63" s="83">
        <f t="shared" ref="Y63:Y74" si="169">MROUND(M63,5)</f>
        <v>0</v>
      </c>
      <c r="Z63" s="84">
        <f t="shared" ref="Z63:Z74" si="170">MROUND(N63,5)</f>
        <v>0</v>
      </c>
      <c r="AA63" s="85">
        <f t="shared" ref="AA63:AA74" si="171">MROUND(O63,5)</f>
        <v>0</v>
      </c>
      <c r="AC63" s="279" t="s">
        <v>88</v>
      </c>
      <c r="AD63" s="127" t="s">
        <v>88</v>
      </c>
      <c r="AE63" s="128" t="str">
        <f>IF(AND(AC63="~",AD63="~"),"~",IF(F63=0,"*",F63/F63))</f>
        <v>*</v>
      </c>
      <c r="AF63" s="279" t="str">
        <f>IF(G63="","~",IF(I63=0,"*",G63/I63))</f>
        <v>*</v>
      </c>
      <c r="AG63" s="127" t="str">
        <f>IF(H63="","~",IF(I63=0,"*",H63/I63))</f>
        <v>*</v>
      </c>
      <c r="AH63" s="128" t="str">
        <f>IF(AND(AF63="~",AG63="~"),"~",IF(I63=0,"*",I63/I63))</f>
        <v>*</v>
      </c>
      <c r="AI63" s="279" t="str">
        <f>IF(J63="","~",IF(L63=0,"*",J63/L63))</f>
        <v>*</v>
      </c>
      <c r="AJ63" s="127" t="str">
        <f>IF(K63="","~",IF(L63=0,"*",K63/L63))</f>
        <v>*</v>
      </c>
      <c r="AK63" s="128" t="str">
        <f>IF(AND(AI63="~",AJ63="~"),"~",IF(L63=0,"*",L63/L63))</f>
        <v>*</v>
      </c>
      <c r="AL63" s="279" t="str">
        <f>IF(M63="","~",IF(O63=0,"*",M63/O63))</f>
        <v>*</v>
      </c>
      <c r="AM63" s="127" t="str">
        <f>IF(N63="","~",IF(O63=0,"*",N63/O63))</f>
        <v>*</v>
      </c>
      <c r="AN63" s="128" t="str">
        <f>IF(AND(AL63="~",AM63="~"),"~",IF(O63=0,"*",O63/O63))</f>
        <v>*</v>
      </c>
    </row>
    <row r="64" spans="2:40" x14ac:dyDescent="0.25">
      <c r="B64" s="139"/>
      <c r="C64" s="205" t="s">
        <v>35</v>
      </c>
      <c r="D64" s="220"/>
      <c r="E64" s="216"/>
      <c r="F64" s="218"/>
      <c r="G64" s="220">
        <v>0</v>
      </c>
      <c r="H64" s="216">
        <v>0</v>
      </c>
      <c r="I64" s="218">
        <v>0</v>
      </c>
      <c r="J64" s="220">
        <v>0</v>
      </c>
      <c r="K64" s="216">
        <v>0</v>
      </c>
      <c r="L64" s="218">
        <v>0</v>
      </c>
      <c r="M64" s="216">
        <v>0</v>
      </c>
      <c r="N64" s="216">
        <v>0</v>
      </c>
      <c r="O64" s="216">
        <v>0</v>
      </c>
      <c r="P64" s="86">
        <f t="shared" ref="P64:P74" si="172">MROUND(D64,5)</f>
        <v>0</v>
      </c>
      <c r="Q64" s="87">
        <f t="shared" ref="Q64:Q74" si="173">MROUND(E64,5)</f>
        <v>0</v>
      </c>
      <c r="R64" s="88">
        <f t="shared" ref="R64:R74" si="174">MROUND(F64,5)</f>
        <v>0</v>
      </c>
      <c r="S64" s="86">
        <f t="shared" ref="S64:S74" si="175">MROUND(G64,5)</f>
        <v>0</v>
      </c>
      <c r="T64" s="87">
        <f t="shared" ref="T64:T74" si="176">MROUND(H64,5)</f>
        <v>0</v>
      </c>
      <c r="U64" s="88">
        <f t="shared" ref="U64:U74" si="177">MROUND(I64,5)</f>
        <v>0</v>
      </c>
      <c r="V64" s="86">
        <f t="shared" si="166"/>
        <v>0</v>
      </c>
      <c r="W64" s="87">
        <f t="shared" si="167"/>
        <v>0</v>
      </c>
      <c r="X64" s="88">
        <f t="shared" si="168"/>
        <v>0</v>
      </c>
      <c r="Y64" s="86">
        <f t="shared" si="169"/>
        <v>0</v>
      </c>
      <c r="Z64" s="87">
        <f t="shared" si="170"/>
        <v>0</v>
      </c>
      <c r="AA64" s="88">
        <f t="shared" si="171"/>
        <v>0</v>
      </c>
      <c r="AC64" s="52" t="s">
        <v>88</v>
      </c>
      <c r="AD64" s="56" t="s">
        <v>88</v>
      </c>
      <c r="AE64" s="57" t="str">
        <f t="shared" ref="AE64:AE74" si="178">IF(AND(AC64="~",AD64="~"),"~",IF(F64=0,"*",F64/F64))</f>
        <v>*</v>
      </c>
      <c r="AF64" s="52" t="str">
        <f t="shared" ref="AF64:AF74" si="179">IF(G64="","~",IF(I64=0,"*",G64/I64))</f>
        <v>*</v>
      </c>
      <c r="AG64" s="56" t="str">
        <f t="shared" ref="AG64:AG74" si="180">IF(H64="","~",IF(I64=0,"*",H64/I64))</f>
        <v>*</v>
      </c>
      <c r="AH64" s="57" t="str">
        <f t="shared" ref="AH64:AH74" si="181">IF(AND(AF64="~",AG64="~"),"~",IF(I64=0,"*",I64/I64))</f>
        <v>*</v>
      </c>
      <c r="AI64" s="52" t="str">
        <f t="shared" ref="AI64:AI74" si="182">IF(J64="","~",IF(L64=0,"*",J64/L64))</f>
        <v>*</v>
      </c>
      <c r="AJ64" s="56" t="str">
        <f t="shared" ref="AJ64:AJ74" si="183">IF(K64="","~",IF(L64=0,"*",K64/L64))</f>
        <v>*</v>
      </c>
      <c r="AK64" s="57" t="str">
        <f t="shared" ref="AK64:AK74" si="184">IF(AND(AI64="~",AJ64="~"),"~",IF(L64=0,"*",L64/L64))</f>
        <v>*</v>
      </c>
      <c r="AL64" s="52" t="str">
        <f t="shared" ref="AL64:AL74" si="185">IF(M64="","~",IF(O64=0,"*",M64/O64))</f>
        <v>*</v>
      </c>
      <c r="AM64" s="56" t="str">
        <f t="shared" ref="AM64:AM74" si="186">IF(N64="","~",IF(O64=0,"*",N64/O64))</f>
        <v>*</v>
      </c>
      <c r="AN64" s="57" t="str">
        <f t="shared" ref="AN64:AN74" si="187">IF(AND(AL64="~",AM64="~"),"~",IF(O64=0,"*",O64/O64))</f>
        <v>*</v>
      </c>
    </row>
    <row r="65" spans="2:40" x14ac:dyDescent="0.25">
      <c r="B65" s="139"/>
      <c r="C65" s="205" t="s">
        <v>34</v>
      </c>
      <c r="D65" s="220"/>
      <c r="E65" s="216"/>
      <c r="F65" s="218"/>
      <c r="G65" s="220">
        <v>0</v>
      </c>
      <c r="H65" s="216">
        <v>0</v>
      </c>
      <c r="I65" s="218">
        <v>0</v>
      </c>
      <c r="J65" s="220">
        <v>3.5000000000000003E-2</v>
      </c>
      <c r="K65" s="216">
        <v>0</v>
      </c>
      <c r="L65" s="218">
        <v>3.5000000000000003E-2</v>
      </c>
      <c r="M65" s="216">
        <v>0</v>
      </c>
      <c r="N65" s="216">
        <v>0.58099999999999996</v>
      </c>
      <c r="O65" s="216">
        <v>0.58099999999999996</v>
      </c>
      <c r="P65" s="86">
        <f t="shared" si="172"/>
        <v>0</v>
      </c>
      <c r="Q65" s="87">
        <f t="shared" si="173"/>
        <v>0</v>
      </c>
      <c r="R65" s="88">
        <f t="shared" si="174"/>
        <v>0</v>
      </c>
      <c r="S65" s="86">
        <f t="shared" si="175"/>
        <v>0</v>
      </c>
      <c r="T65" s="87">
        <f t="shared" si="176"/>
        <v>0</v>
      </c>
      <c r="U65" s="88">
        <f t="shared" si="177"/>
        <v>0</v>
      </c>
      <c r="V65" s="86">
        <f t="shared" si="166"/>
        <v>0</v>
      </c>
      <c r="W65" s="87">
        <f t="shared" si="167"/>
        <v>0</v>
      </c>
      <c r="X65" s="88">
        <f t="shared" si="168"/>
        <v>0</v>
      </c>
      <c r="Y65" s="86">
        <f t="shared" si="169"/>
        <v>0</v>
      </c>
      <c r="Z65" s="87">
        <f t="shared" si="170"/>
        <v>0</v>
      </c>
      <c r="AA65" s="88">
        <f t="shared" si="171"/>
        <v>0</v>
      </c>
      <c r="AC65" s="52" t="s">
        <v>88</v>
      </c>
      <c r="AD65" s="56" t="s">
        <v>88</v>
      </c>
      <c r="AE65" s="57" t="str">
        <f t="shared" si="178"/>
        <v>*</v>
      </c>
      <c r="AF65" s="52" t="str">
        <f t="shared" si="179"/>
        <v>*</v>
      </c>
      <c r="AG65" s="56" t="str">
        <f t="shared" si="180"/>
        <v>*</v>
      </c>
      <c r="AH65" s="57" t="str">
        <f t="shared" si="181"/>
        <v>*</v>
      </c>
      <c r="AI65" s="52">
        <f t="shared" si="182"/>
        <v>1</v>
      </c>
      <c r="AJ65" s="56">
        <f t="shared" si="183"/>
        <v>0</v>
      </c>
      <c r="AK65" s="57">
        <f t="shared" si="184"/>
        <v>1</v>
      </c>
      <c r="AL65" s="52">
        <f t="shared" si="185"/>
        <v>0</v>
      </c>
      <c r="AM65" s="56">
        <f t="shared" si="186"/>
        <v>1</v>
      </c>
      <c r="AN65" s="57">
        <f t="shared" si="187"/>
        <v>1</v>
      </c>
    </row>
    <row r="66" spans="2:40" x14ac:dyDescent="0.25">
      <c r="B66" s="139"/>
      <c r="C66" s="205" t="s">
        <v>25</v>
      </c>
      <c r="D66" s="220">
        <v>1.085</v>
      </c>
      <c r="E66" s="216">
        <v>6.0259999999999998</v>
      </c>
      <c r="F66" s="218">
        <v>7.1109999999999998</v>
      </c>
      <c r="G66" s="220">
        <v>1</v>
      </c>
      <c r="H66" s="216">
        <v>11.1745</v>
      </c>
      <c r="I66" s="218">
        <v>12.1745</v>
      </c>
      <c r="J66" s="220">
        <v>1</v>
      </c>
      <c r="K66" s="216">
        <v>11.093</v>
      </c>
      <c r="L66" s="218">
        <v>12.093</v>
      </c>
      <c r="M66" s="216">
        <v>0</v>
      </c>
      <c r="N66" s="216">
        <v>4.0720000000000001</v>
      </c>
      <c r="O66" s="216">
        <v>4.0720000000000001</v>
      </c>
      <c r="P66" s="86">
        <f t="shared" si="172"/>
        <v>0</v>
      </c>
      <c r="Q66" s="87">
        <f t="shared" si="173"/>
        <v>5</v>
      </c>
      <c r="R66" s="88">
        <f t="shared" si="174"/>
        <v>5</v>
      </c>
      <c r="S66" s="86">
        <f t="shared" si="175"/>
        <v>0</v>
      </c>
      <c r="T66" s="87">
        <f t="shared" si="176"/>
        <v>10</v>
      </c>
      <c r="U66" s="88">
        <f t="shared" si="177"/>
        <v>10</v>
      </c>
      <c r="V66" s="86">
        <f t="shared" si="166"/>
        <v>0</v>
      </c>
      <c r="W66" s="87">
        <f t="shared" si="167"/>
        <v>10</v>
      </c>
      <c r="X66" s="88">
        <f t="shared" si="168"/>
        <v>10</v>
      </c>
      <c r="Y66" s="86">
        <f t="shared" si="169"/>
        <v>0</v>
      </c>
      <c r="Z66" s="87">
        <f t="shared" si="170"/>
        <v>5</v>
      </c>
      <c r="AA66" s="88">
        <f t="shared" si="171"/>
        <v>5</v>
      </c>
      <c r="AC66" s="52">
        <f t="shared" ref="AC66:AC74" si="188">IF(D66="","~",IF(F66=0,"*",D66/F66))</f>
        <v>0.15258050907045423</v>
      </c>
      <c r="AD66" s="56">
        <f t="shared" ref="AD66:AD74" si="189">IF(E66="","~",IF(F66=0,"*",E66/F66))</f>
        <v>0.84741949092954583</v>
      </c>
      <c r="AE66" s="57">
        <f t="shared" si="178"/>
        <v>1</v>
      </c>
      <c r="AF66" s="52">
        <f t="shared" si="179"/>
        <v>8.2138896874614967E-2</v>
      </c>
      <c r="AG66" s="56">
        <f t="shared" si="180"/>
        <v>0.91786110312538505</v>
      </c>
      <c r="AH66" s="57">
        <f t="shared" si="181"/>
        <v>1</v>
      </c>
      <c r="AI66" s="52">
        <f t="shared" si="182"/>
        <v>8.2692466716282151E-2</v>
      </c>
      <c r="AJ66" s="56">
        <f t="shared" si="183"/>
        <v>0.91730753328371784</v>
      </c>
      <c r="AK66" s="57">
        <f t="shared" si="184"/>
        <v>1</v>
      </c>
      <c r="AL66" s="52">
        <f t="shared" si="185"/>
        <v>0</v>
      </c>
      <c r="AM66" s="56">
        <f t="shared" si="186"/>
        <v>1</v>
      </c>
      <c r="AN66" s="57">
        <f t="shared" si="187"/>
        <v>1</v>
      </c>
    </row>
    <row r="67" spans="2:40" x14ac:dyDescent="0.25">
      <c r="B67" s="139"/>
      <c r="C67" s="205" t="s">
        <v>26</v>
      </c>
      <c r="D67" s="220">
        <v>5.415</v>
      </c>
      <c r="E67" s="216">
        <v>37.492000000000004</v>
      </c>
      <c r="F67" s="218">
        <v>42.907000000000004</v>
      </c>
      <c r="G67" s="221">
        <v>6.5</v>
      </c>
      <c r="H67" s="225">
        <v>36.045999999999999</v>
      </c>
      <c r="I67" s="226">
        <v>42.545999999999999</v>
      </c>
      <c r="J67" s="221">
        <v>5.82</v>
      </c>
      <c r="K67" s="225">
        <v>43.491</v>
      </c>
      <c r="L67" s="226">
        <v>49.311</v>
      </c>
      <c r="M67" s="225">
        <v>7.4180000000000001</v>
      </c>
      <c r="N67" s="225">
        <v>41.038269999999997</v>
      </c>
      <c r="O67" s="225">
        <v>48.456269999999996</v>
      </c>
      <c r="P67" s="124">
        <f t="shared" si="172"/>
        <v>5</v>
      </c>
      <c r="Q67" s="120">
        <f t="shared" si="173"/>
        <v>35</v>
      </c>
      <c r="R67" s="121">
        <f t="shared" si="174"/>
        <v>45</v>
      </c>
      <c r="S67" s="124">
        <f t="shared" si="175"/>
        <v>5</v>
      </c>
      <c r="T67" s="120">
        <f t="shared" si="176"/>
        <v>35</v>
      </c>
      <c r="U67" s="121">
        <f t="shared" si="177"/>
        <v>45</v>
      </c>
      <c r="V67" s="124">
        <f t="shared" si="166"/>
        <v>5</v>
      </c>
      <c r="W67" s="120">
        <f t="shared" si="167"/>
        <v>45</v>
      </c>
      <c r="X67" s="121">
        <f t="shared" si="168"/>
        <v>50</v>
      </c>
      <c r="Y67" s="124">
        <f t="shared" si="169"/>
        <v>5</v>
      </c>
      <c r="Z67" s="120">
        <f t="shared" si="170"/>
        <v>40</v>
      </c>
      <c r="AA67" s="121">
        <f t="shared" si="171"/>
        <v>50</v>
      </c>
      <c r="AC67" s="53">
        <f t="shared" si="188"/>
        <v>0.12620318362971075</v>
      </c>
      <c r="AD67" s="58">
        <f t="shared" si="189"/>
        <v>0.87379681637028928</v>
      </c>
      <c r="AE67" s="59">
        <f t="shared" si="178"/>
        <v>1</v>
      </c>
      <c r="AF67" s="53">
        <f t="shared" si="179"/>
        <v>0.15277581911343016</v>
      </c>
      <c r="AG67" s="58">
        <f t="shared" si="180"/>
        <v>0.84722418088656981</v>
      </c>
      <c r="AH67" s="59">
        <f t="shared" si="181"/>
        <v>1</v>
      </c>
      <c r="AI67" s="53">
        <f t="shared" si="182"/>
        <v>0.11802640384498389</v>
      </c>
      <c r="AJ67" s="58">
        <f t="shared" si="183"/>
        <v>0.88197359615501614</v>
      </c>
      <c r="AK67" s="59">
        <f t="shared" si="184"/>
        <v>1</v>
      </c>
      <c r="AL67" s="53">
        <f t="shared" si="185"/>
        <v>0.15308648395759725</v>
      </c>
      <c r="AM67" s="58">
        <f t="shared" si="186"/>
        <v>0.84691351604240273</v>
      </c>
      <c r="AN67" s="59">
        <f t="shared" si="187"/>
        <v>1</v>
      </c>
    </row>
    <row r="68" spans="2:40" x14ac:dyDescent="0.25">
      <c r="B68" s="139"/>
      <c r="C68" s="205" t="s">
        <v>27</v>
      </c>
      <c r="D68" s="220">
        <v>8.3150000000000013</v>
      </c>
      <c r="E68" s="216">
        <v>93.055250000000001</v>
      </c>
      <c r="F68" s="218">
        <v>101.37025</v>
      </c>
      <c r="G68" s="221">
        <v>10.210000000000001</v>
      </c>
      <c r="H68" s="225">
        <v>86.479320000000001</v>
      </c>
      <c r="I68" s="226">
        <v>96.689320000000009</v>
      </c>
      <c r="J68" s="221">
        <v>17.610999999999997</v>
      </c>
      <c r="K68" s="225">
        <v>86.07650000000001</v>
      </c>
      <c r="L68" s="226">
        <v>103.6875</v>
      </c>
      <c r="M68" s="225">
        <v>13.62368</v>
      </c>
      <c r="N68" s="225">
        <v>89.507999999999996</v>
      </c>
      <c r="O68" s="225">
        <v>103.13167999999999</v>
      </c>
      <c r="P68" s="124">
        <f t="shared" si="172"/>
        <v>10</v>
      </c>
      <c r="Q68" s="120">
        <f t="shared" si="173"/>
        <v>95</v>
      </c>
      <c r="R68" s="121">
        <f t="shared" si="174"/>
        <v>100</v>
      </c>
      <c r="S68" s="124">
        <f t="shared" si="175"/>
        <v>10</v>
      </c>
      <c r="T68" s="120">
        <f t="shared" si="176"/>
        <v>85</v>
      </c>
      <c r="U68" s="121">
        <f t="shared" si="177"/>
        <v>95</v>
      </c>
      <c r="V68" s="124">
        <f t="shared" si="166"/>
        <v>20</v>
      </c>
      <c r="W68" s="120">
        <f t="shared" si="167"/>
        <v>85</v>
      </c>
      <c r="X68" s="121">
        <f t="shared" si="168"/>
        <v>105</v>
      </c>
      <c r="Y68" s="124">
        <f t="shared" si="169"/>
        <v>15</v>
      </c>
      <c r="Z68" s="120">
        <f t="shared" si="170"/>
        <v>90</v>
      </c>
      <c r="AA68" s="121">
        <f t="shared" si="171"/>
        <v>105</v>
      </c>
      <c r="AC68" s="53">
        <f t="shared" si="188"/>
        <v>8.2026038211408192E-2</v>
      </c>
      <c r="AD68" s="58">
        <f t="shared" si="189"/>
        <v>0.91797396178859181</v>
      </c>
      <c r="AE68" s="59">
        <f t="shared" si="178"/>
        <v>1</v>
      </c>
      <c r="AF68" s="53">
        <f t="shared" si="179"/>
        <v>0.10559594379193069</v>
      </c>
      <c r="AG68" s="58">
        <f t="shared" si="180"/>
        <v>0.89440405620806929</v>
      </c>
      <c r="AH68" s="59">
        <f t="shared" si="181"/>
        <v>1</v>
      </c>
      <c r="AI68" s="53">
        <f t="shared" si="182"/>
        <v>0.16984689572031342</v>
      </c>
      <c r="AJ68" s="58">
        <f t="shared" si="183"/>
        <v>0.83015310427968669</v>
      </c>
      <c r="AK68" s="59">
        <f t="shared" si="184"/>
        <v>1</v>
      </c>
      <c r="AL68" s="53">
        <f t="shared" si="185"/>
        <v>0.13209985525301249</v>
      </c>
      <c r="AM68" s="58">
        <f t="shared" si="186"/>
        <v>0.86790014474698762</v>
      </c>
      <c r="AN68" s="59">
        <f t="shared" si="187"/>
        <v>1</v>
      </c>
    </row>
    <row r="69" spans="2:40" x14ac:dyDescent="0.25">
      <c r="B69" s="139"/>
      <c r="C69" s="205" t="s">
        <v>28</v>
      </c>
      <c r="D69" s="222">
        <v>10.5627</v>
      </c>
      <c r="E69" s="227">
        <v>138.39941999999999</v>
      </c>
      <c r="F69" s="228">
        <v>148.96212</v>
      </c>
      <c r="G69" s="222">
        <v>8.6518000000000015</v>
      </c>
      <c r="H69" s="227">
        <v>136.50432000000001</v>
      </c>
      <c r="I69" s="228">
        <v>145.15612000000002</v>
      </c>
      <c r="J69" s="222">
        <v>10.629999999999999</v>
      </c>
      <c r="K69" s="227">
        <v>128.18600000000001</v>
      </c>
      <c r="L69" s="228">
        <v>138.816</v>
      </c>
      <c r="M69" s="227">
        <v>13.771479999999999</v>
      </c>
      <c r="N69" s="227">
        <v>123.1892</v>
      </c>
      <c r="O69" s="227">
        <v>136.96068</v>
      </c>
      <c r="P69" s="140">
        <f t="shared" si="172"/>
        <v>10</v>
      </c>
      <c r="Q69" s="141">
        <f t="shared" si="173"/>
        <v>140</v>
      </c>
      <c r="R69" s="142">
        <f t="shared" si="174"/>
        <v>150</v>
      </c>
      <c r="S69" s="140">
        <f t="shared" si="175"/>
        <v>10</v>
      </c>
      <c r="T69" s="141">
        <f t="shared" si="176"/>
        <v>135</v>
      </c>
      <c r="U69" s="142">
        <f t="shared" si="177"/>
        <v>145</v>
      </c>
      <c r="V69" s="140">
        <f t="shared" si="166"/>
        <v>10</v>
      </c>
      <c r="W69" s="141">
        <f t="shared" si="167"/>
        <v>130</v>
      </c>
      <c r="X69" s="142">
        <f t="shared" si="168"/>
        <v>140</v>
      </c>
      <c r="Y69" s="140">
        <f t="shared" si="169"/>
        <v>15</v>
      </c>
      <c r="Z69" s="141">
        <f t="shared" si="170"/>
        <v>125</v>
      </c>
      <c r="AA69" s="142">
        <f t="shared" si="171"/>
        <v>135</v>
      </c>
      <c r="AC69" s="54">
        <f t="shared" si="188"/>
        <v>7.0908630999612518E-2</v>
      </c>
      <c r="AD69" s="60">
        <f t="shared" si="189"/>
        <v>0.92909136900038747</v>
      </c>
      <c r="AE69" s="61">
        <f t="shared" si="178"/>
        <v>1</v>
      </c>
      <c r="AF69" s="54">
        <f t="shared" si="179"/>
        <v>5.960341182996625E-2</v>
      </c>
      <c r="AG69" s="60">
        <f t="shared" si="180"/>
        <v>0.94039658817003369</v>
      </c>
      <c r="AH69" s="61">
        <f t="shared" si="181"/>
        <v>1</v>
      </c>
      <c r="AI69" s="54">
        <f t="shared" si="182"/>
        <v>7.6576187183033648E-2</v>
      </c>
      <c r="AJ69" s="60">
        <f t="shared" si="183"/>
        <v>0.92342381281696639</v>
      </c>
      <c r="AK69" s="61">
        <f t="shared" si="184"/>
        <v>1</v>
      </c>
      <c r="AL69" s="54">
        <f t="shared" si="185"/>
        <v>0.10055061058400118</v>
      </c>
      <c r="AM69" s="60">
        <f t="shared" si="186"/>
        <v>0.89944938941599883</v>
      </c>
      <c r="AN69" s="61">
        <f t="shared" si="187"/>
        <v>1</v>
      </c>
    </row>
    <row r="70" spans="2:40" x14ac:dyDescent="0.25">
      <c r="B70" s="139"/>
      <c r="C70" s="205" t="s">
        <v>29</v>
      </c>
      <c r="D70" s="222">
        <v>7.7687499999999998</v>
      </c>
      <c r="E70" s="227">
        <v>148.5736</v>
      </c>
      <c r="F70" s="228">
        <v>156.34235000000001</v>
      </c>
      <c r="G70" s="222">
        <v>10.164999999999999</v>
      </c>
      <c r="H70" s="227">
        <v>113.71550000000002</v>
      </c>
      <c r="I70" s="228">
        <v>123.88050000000001</v>
      </c>
      <c r="J70" s="222">
        <v>14.445</v>
      </c>
      <c r="K70" s="227">
        <v>130.40800000000002</v>
      </c>
      <c r="L70" s="228">
        <v>144.85300000000001</v>
      </c>
      <c r="M70" s="227">
        <v>12.128</v>
      </c>
      <c r="N70" s="227">
        <v>129.999</v>
      </c>
      <c r="O70" s="227">
        <v>142.12700000000001</v>
      </c>
      <c r="P70" s="140">
        <f t="shared" si="172"/>
        <v>10</v>
      </c>
      <c r="Q70" s="141">
        <f t="shared" si="173"/>
        <v>150</v>
      </c>
      <c r="R70" s="142">
        <f t="shared" si="174"/>
        <v>155</v>
      </c>
      <c r="S70" s="140">
        <f t="shared" si="175"/>
        <v>10</v>
      </c>
      <c r="T70" s="141">
        <f t="shared" si="176"/>
        <v>115</v>
      </c>
      <c r="U70" s="142">
        <f t="shared" si="177"/>
        <v>125</v>
      </c>
      <c r="V70" s="140">
        <f t="shared" si="166"/>
        <v>15</v>
      </c>
      <c r="W70" s="141">
        <f t="shared" si="167"/>
        <v>130</v>
      </c>
      <c r="X70" s="142">
        <f t="shared" si="168"/>
        <v>145</v>
      </c>
      <c r="Y70" s="140">
        <f t="shared" si="169"/>
        <v>10</v>
      </c>
      <c r="Z70" s="141">
        <f t="shared" si="170"/>
        <v>130</v>
      </c>
      <c r="AA70" s="142">
        <f t="shared" si="171"/>
        <v>140</v>
      </c>
      <c r="AC70" s="54">
        <f t="shared" si="188"/>
        <v>4.9690630849542679E-2</v>
      </c>
      <c r="AD70" s="60">
        <f t="shared" si="189"/>
        <v>0.95030936915045727</v>
      </c>
      <c r="AE70" s="61">
        <f t="shared" si="178"/>
        <v>1</v>
      </c>
      <c r="AF70" s="54">
        <f t="shared" si="179"/>
        <v>8.2054883536956974E-2</v>
      </c>
      <c r="AG70" s="60">
        <f t="shared" si="180"/>
        <v>0.91794511646304311</v>
      </c>
      <c r="AH70" s="61">
        <f t="shared" si="181"/>
        <v>1</v>
      </c>
      <c r="AI70" s="54">
        <f t="shared" si="182"/>
        <v>9.972178691501038E-2</v>
      </c>
      <c r="AJ70" s="60">
        <f t="shared" si="183"/>
        <v>0.90027821308498968</v>
      </c>
      <c r="AK70" s="61">
        <f t="shared" si="184"/>
        <v>1</v>
      </c>
      <c r="AL70" s="54">
        <f t="shared" si="185"/>
        <v>8.5332132529357535E-2</v>
      </c>
      <c r="AM70" s="60">
        <f t="shared" si="186"/>
        <v>0.91466786747064233</v>
      </c>
      <c r="AN70" s="61">
        <f t="shared" si="187"/>
        <v>1</v>
      </c>
    </row>
    <row r="71" spans="2:40" x14ac:dyDescent="0.25">
      <c r="B71" s="139"/>
      <c r="C71" s="205" t="s">
        <v>30</v>
      </c>
      <c r="D71" s="222">
        <v>8.3160000000000007</v>
      </c>
      <c r="E71" s="227">
        <v>127.73410000000001</v>
      </c>
      <c r="F71" s="228">
        <v>136.05010000000001</v>
      </c>
      <c r="G71" s="222">
        <v>5.335</v>
      </c>
      <c r="H71" s="227">
        <v>112.89534</v>
      </c>
      <c r="I71" s="228">
        <v>118.23034</v>
      </c>
      <c r="J71" s="222">
        <v>5.1739999999999995</v>
      </c>
      <c r="K71" s="227">
        <v>109.29350000000001</v>
      </c>
      <c r="L71" s="228">
        <v>114.4675</v>
      </c>
      <c r="M71" s="227">
        <v>6.8568800000000003</v>
      </c>
      <c r="N71" s="227">
        <v>117.67275000000001</v>
      </c>
      <c r="O71" s="227">
        <v>124.52963000000001</v>
      </c>
      <c r="P71" s="140">
        <f t="shared" si="172"/>
        <v>10</v>
      </c>
      <c r="Q71" s="141">
        <f t="shared" si="173"/>
        <v>130</v>
      </c>
      <c r="R71" s="142">
        <f t="shared" si="174"/>
        <v>135</v>
      </c>
      <c r="S71" s="140">
        <f t="shared" si="175"/>
        <v>5</v>
      </c>
      <c r="T71" s="141">
        <f t="shared" si="176"/>
        <v>115</v>
      </c>
      <c r="U71" s="142">
        <f t="shared" si="177"/>
        <v>120</v>
      </c>
      <c r="V71" s="140">
        <f t="shared" si="166"/>
        <v>5</v>
      </c>
      <c r="W71" s="141">
        <f t="shared" si="167"/>
        <v>110</v>
      </c>
      <c r="X71" s="142">
        <f t="shared" si="168"/>
        <v>115</v>
      </c>
      <c r="Y71" s="140">
        <f t="shared" si="169"/>
        <v>5</v>
      </c>
      <c r="Z71" s="141">
        <f t="shared" si="170"/>
        <v>120</v>
      </c>
      <c r="AA71" s="142">
        <f t="shared" si="171"/>
        <v>125</v>
      </c>
      <c r="AC71" s="54">
        <f t="shared" si="188"/>
        <v>6.1124541621064593E-2</v>
      </c>
      <c r="AD71" s="60">
        <f t="shared" si="189"/>
        <v>0.93887545837893538</v>
      </c>
      <c r="AE71" s="61">
        <f t="shared" si="178"/>
        <v>1</v>
      </c>
      <c r="AF71" s="54">
        <f t="shared" si="179"/>
        <v>4.5123781256147959E-2</v>
      </c>
      <c r="AG71" s="60">
        <f t="shared" si="180"/>
        <v>0.95487621874385209</v>
      </c>
      <c r="AH71" s="61">
        <f t="shared" si="181"/>
        <v>1</v>
      </c>
      <c r="AI71" s="54">
        <f t="shared" si="182"/>
        <v>4.5200602791185263E-2</v>
      </c>
      <c r="AJ71" s="60">
        <f t="shared" si="183"/>
        <v>0.95479939720881479</v>
      </c>
      <c r="AK71" s="61">
        <f t="shared" si="184"/>
        <v>1</v>
      </c>
      <c r="AL71" s="54">
        <f t="shared" si="185"/>
        <v>5.5062236995323921E-2</v>
      </c>
      <c r="AM71" s="60">
        <f t="shared" si="186"/>
        <v>0.94493776300467602</v>
      </c>
      <c r="AN71" s="61">
        <f t="shared" si="187"/>
        <v>1</v>
      </c>
    </row>
    <row r="72" spans="2:40" x14ac:dyDescent="0.25">
      <c r="B72" s="139"/>
      <c r="C72" s="205" t="s">
        <v>31</v>
      </c>
      <c r="D72" s="222">
        <v>7.3249999999999993</v>
      </c>
      <c r="E72" s="227">
        <v>103.2539</v>
      </c>
      <c r="F72" s="228">
        <v>110.5789</v>
      </c>
      <c r="G72" s="222">
        <v>6.1240000000000006</v>
      </c>
      <c r="H72" s="227">
        <v>104.98673999999998</v>
      </c>
      <c r="I72" s="228">
        <v>111.11073999999998</v>
      </c>
      <c r="J72" s="222">
        <v>5.2671999999999999</v>
      </c>
      <c r="K72" s="227">
        <v>101.01320000000001</v>
      </c>
      <c r="L72" s="228">
        <v>106.28040000000001</v>
      </c>
      <c r="M72" s="227">
        <v>4.867</v>
      </c>
      <c r="N72" s="227">
        <v>94.802200000000013</v>
      </c>
      <c r="O72" s="227">
        <v>99.669200000000018</v>
      </c>
      <c r="P72" s="143">
        <f t="shared" si="172"/>
        <v>5</v>
      </c>
      <c r="Q72" s="144">
        <f t="shared" si="173"/>
        <v>105</v>
      </c>
      <c r="R72" s="145">
        <f t="shared" si="174"/>
        <v>110</v>
      </c>
      <c r="S72" s="143">
        <f t="shared" si="175"/>
        <v>5</v>
      </c>
      <c r="T72" s="144">
        <f t="shared" si="176"/>
        <v>105</v>
      </c>
      <c r="U72" s="145">
        <f t="shared" si="177"/>
        <v>110</v>
      </c>
      <c r="V72" s="143">
        <f t="shared" si="166"/>
        <v>5</v>
      </c>
      <c r="W72" s="144">
        <f t="shared" si="167"/>
        <v>100</v>
      </c>
      <c r="X72" s="145">
        <f t="shared" si="168"/>
        <v>105</v>
      </c>
      <c r="Y72" s="143">
        <f t="shared" si="169"/>
        <v>5</v>
      </c>
      <c r="Z72" s="144">
        <f t="shared" si="170"/>
        <v>95</v>
      </c>
      <c r="AA72" s="145">
        <f t="shared" si="171"/>
        <v>100</v>
      </c>
      <c r="AC72" s="54">
        <f t="shared" si="188"/>
        <v>6.6242293963857474E-2</v>
      </c>
      <c r="AD72" s="60">
        <f t="shared" si="189"/>
        <v>0.9337577060361425</v>
      </c>
      <c r="AE72" s="61">
        <f t="shared" si="178"/>
        <v>1</v>
      </c>
      <c r="AF72" s="54">
        <f t="shared" si="179"/>
        <v>5.5116184088054868E-2</v>
      </c>
      <c r="AG72" s="60">
        <f t="shared" si="180"/>
        <v>0.94488381591194515</v>
      </c>
      <c r="AH72" s="61">
        <f t="shared" si="181"/>
        <v>1</v>
      </c>
      <c r="AI72" s="54">
        <f t="shared" si="182"/>
        <v>4.9559467220672851E-2</v>
      </c>
      <c r="AJ72" s="60">
        <f t="shared" si="183"/>
        <v>0.95044053277932716</v>
      </c>
      <c r="AK72" s="61">
        <f t="shared" si="184"/>
        <v>1</v>
      </c>
      <c r="AL72" s="54">
        <f t="shared" si="185"/>
        <v>4.883153471684331E-2</v>
      </c>
      <c r="AM72" s="60">
        <f t="shared" si="186"/>
        <v>0.95116846528315668</v>
      </c>
      <c r="AN72" s="61">
        <f t="shared" si="187"/>
        <v>1</v>
      </c>
    </row>
    <row r="73" spans="2:40" x14ac:dyDescent="0.25">
      <c r="B73" s="139"/>
      <c r="C73" s="205" t="s">
        <v>32</v>
      </c>
      <c r="D73" s="222">
        <v>1.5059999999999998</v>
      </c>
      <c r="E73" s="227">
        <v>17.00141</v>
      </c>
      <c r="F73" s="228">
        <v>18.50741</v>
      </c>
      <c r="G73" s="222">
        <v>1.4510000000000001</v>
      </c>
      <c r="H73" s="227">
        <v>23.02422</v>
      </c>
      <c r="I73" s="228">
        <v>24.47522</v>
      </c>
      <c r="J73" s="222">
        <v>2.4909999999999997</v>
      </c>
      <c r="K73" s="227">
        <v>37.251560000000005</v>
      </c>
      <c r="L73" s="228">
        <v>39.742560000000005</v>
      </c>
      <c r="M73" s="227">
        <v>2.3579999999999997</v>
      </c>
      <c r="N73" s="227">
        <v>44.82038</v>
      </c>
      <c r="O73" s="227">
        <v>47.178379999999997</v>
      </c>
      <c r="P73" s="143">
        <f t="shared" si="172"/>
        <v>0</v>
      </c>
      <c r="Q73" s="144">
        <f t="shared" si="173"/>
        <v>15</v>
      </c>
      <c r="R73" s="145">
        <f t="shared" si="174"/>
        <v>20</v>
      </c>
      <c r="S73" s="143">
        <f t="shared" si="175"/>
        <v>0</v>
      </c>
      <c r="T73" s="144">
        <f t="shared" si="176"/>
        <v>25</v>
      </c>
      <c r="U73" s="145">
        <f t="shared" si="177"/>
        <v>25</v>
      </c>
      <c r="V73" s="143">
        <f t="shared" si="166"/>
        <v>0</v>
      </c>
      <c r="W73" s="144">
        <f t="shared" si="167"/>
        <v>35</v>
      </c>
      <c r="X73" s="145">
        <f t="shared" si="168"/>
        <v>40</v>
      </c>
      <c r="Y73" s="143">
        <f t="shared" si="169"/>
        <v>0</v>
      </c>
      <c r="Z73" s="144">
        <f t="shared" si="170"/>
        <v>45</v>
      </c>
      <c r="AA73" s="145">
        <f t="shared" si="171"/>
        <v>45</v>
      </c>
      <c r="AC73" s="54">
        <f t="shared" si="188"/>
        <v>8.137281229518338E-2</v>
      </c>
      <c r="AD73" s="60">
        <f t="shared" si="189"/>
        <v>0.91862718770481655</v>
      </c>
      <c r="AE73" s="61">
        <f t="shared" si="178"/>
        <v>1</v>
      </c>
      <c r="AF73" s="54">
        <f t="shared" si="179"/>
        <v>5.9284451784294485E-2</v>
      </c>
      <c r="AG73" s="60">
        <f t="shared" si="180"/>
        <v>0.94071554821570547</v>
      </c>
      <c r="AH73" s="61">
        <f t="shared" si="181"/>
        <v>1</v>
      </c>
      <c r="AI73" s="54">
        <f t="shared" si="182"/>
        <v>6.2678398170626135E-2</v>
      </c>
      <c r="AJ73" s="60">
        <f t="shared" si="183"/>
        <v>0.93732160182937385</v>
      </c>
      <c r="AK73" s="61">
        <f t="shared" si="184"/>
        <v>1</v>
      </c>
      <c r="AL73" s="54">
        <f t="shared" si="185"/>
        <v>4.9980520738524721E-2</v>
      </c>
      <c r="AM73" s="60">
        <f t="shared" si="186"/>
        <v>0.95001947926147534</v>
      </c>
      <c r="AN73" s="61">
        <f t="shared" si="187"/>
        <v>1</v>
      </c>
    </row>
    <row r="74" spans="2:40" x14ac:dyDescent="0.25">
      <c r="B74" s="146"/>
      <c r="C74" s="208" t="s">
        <v>8</v>
      </c>
      <c r="D74" s="223">
        <v>50.293450000000007</v>
      </c>
      <c r="E74" s="229">
        <v>671.53567999999996</v>
      </c>
      <c r="F74" s="230">
        <v>721.82913000000008</v>
      </c>
      <c r="G74" s="223">
        <v>49.436800000000005</v>
      </c>
      <c r="H74" s="229">
        <v>624.82593999999995</v>
      </c>
      <c r="I74" s="230">
        <v>674.26274000000001</v>
      </c>
      <c r="J74" s="223">
        <v>62.473199999999999</v>
      </c>
      <c r="K74" s="229">
        <v>646.81276000000003</v>
      </c>
      <c r="L74" s="230">
        <v>709.28596000000005</v>
      </c>
      <c r="M74" s="229">
        <v>61.023039999999995</v>
      </c>
      <c r="N74" s="229">
        <v>645.68280000000004</v>
      </c>
      <c r="O74" s="229">
        <v>706.70584000000008</v>
      </c>
      <c r="P74" s="148">
        <f t="shared" si="172"/>
        <v>50</v>
      </c>
      <c r="Q74" s="149">
        <f t="shared" si="173"/>
        <v>670</v>
      </c>
      <c r="R74" s="150">
        <f t="shared" si="174"/>
        <v>720</v>
      </c>
      <c r="S74" s="148">
        <f t="shared" si="175"/>
        <v>50</v>
      </c>
      <c r="T74" s="149">
        <f t="shared" si="176"/>
        <v>625</v>
      </c>
      <c r="U74" s="150">
        <f t="shared" si="177"/>
        <v>675</v>
      </c>
      <c r="V74" s="148">
        <f t="shared" si="166"/>
        <v>60</v>
      </c>
      <c r="W74" s="149">
        <f t="shared" si="167"/>
        <v>645</v>
      </c>
      <c r="X74" s="150">
        <f t="shared" si="168"/>
        <v>710</v>
      </c>
      <c r="Y74" s="148">
        <f t="shared" si="169"/>
        <v>60</v>
      </c>
      <c r="Z74" s="149">
        <f t="shared" si="170"/>
        <v>645</v>
      </c>
      <c r="AA74" s="150">
        <f t="shared" si="171"/>
        <v>705</v>
      </c>
      <c r="AC74" s="55">
        <f t="shared" si="188"/>
        <v>6.9675007435623992E-2</v>
      </c>
      <c r="AD74" s="62">
        <f t="shared" si="189"/>
        <v>0.93032499256437584</v>
      </c>
      <c r="AE74" s="63">
        <f t="shared" si="178"/>
        <v>1</v>
      </c>
      <c r="AF74" s="55">
        <f t="shared" si="179"/>
        <v>7.3319786289837111E-2</v>
      </c>
      <c r="AG74" s="62">
        <f t="shared" si="180"/>
        <v>0.92668021371016285</v>
      </c>
      <c r="AH74" s="63">
        <f t="shared" si="181"/>
        <v>1</v>
      </c>
      <c r="AI74" s="55">
        <f t="shared" si="182"/>
        <v>8.807900271986209E-2</v>
      </c>
      <c r="AJ74" s="62">
        <f t="shared" si="183"/>
        <v>0.91192099728013787</v>
      </c>
      <c r="AK74" s="63">
        <f t="shared" si="184"/>
        <v>1</v>
      </c>
      <c r="AL74" s="55">
        <f t="shared" si="185"/>
        <v>8.6348571847092687E-2</v>
      </c>
      <c r="AM74" s="62">
        <f t="shared" si="186"/>
        <v>0.91365142815290723</v>
      </c>
      <c r="AN74" s="63">
        <f t="shared" si="187"/>
        <v>1</v>
      </c>
    </row>
    <row r="75" spans="2:40" x14ac:dyDescent="0.25">
      <c r="B75" s="113"/>
      <c r="C75" s="207"/>
      <c r="D75" s="232"/>
      <c r="E75" s="232"/>
      <c r="F75" s="232"/>
      <c r="G75" s="232"/>
      <c r="H75" s="232"/>
      <c r="I75" s="232"/>
      <c r="J75" s="232"/>
      <c r="K75" s="232"/>
      <c r="L75" s="232"/>
      <c r="M75" s="144"/>
      <c r="N75" s="144"/>
      <c r="O75" s="144"/>
      <c r="P75" s="113"/>
      <c r="Q75" s="113"/>
      <c r="R75" s="113"/>
      <c r="S75" s="113"/>
      <c r="T75" s="113"/>
      <c r="U75" s="113"/>
      <c r="V75" s="113"/>
      <c r="W75" s="113"/>
      <c r="X75" s="113"/>
      <c r="Y75" s="113"/>
      <c r="Z75" s="113"/>
      <c r="AA75" s="113"/>
      <c r="AC75" s="113"/>
      <c r="AD75" s="113"/>
      <c r="AE75" s="113"/>
      <c r="AF75" s="113"/>
      <c r="AG75" s="113"/>
      <c r="AH75" s="113"/>
      <c r="AI75" s="113"/>
      <c r="AJ75" s="113"/>
      <c r="AK75" s="113"/>
      <c r="AL75" s="113"/>
      <c r="AM75" s="113"/>
      <c r="AN75" s="113"/>
    </row>
    <row r="77" spans="2:40" x14ac:dyDescent="0.25">
      <c r="B77" s="326" t="s">
        <v>42</v>
      </c>
      <c r="C77" s="313" t="s">
        <v>43</v>
      </c>
      <c r="D77" s="316" t="s">
        <v>11</v>
      </c>
      <c r="E77" s="317"/>
      <c r="F77" s="318"/>
      <c r="G77" s="316" t="s">
        <v>13</v>
      </c>
      <c r="H77" s="317"/>
      <c r="I77" s="318"/>
      <c r="J77" s="321" t="s">
        <v>75</v>
      </c>
      <c r="K77" s="315"/>
      <c r="L77" s="322"/>
      <c r="M77" s="321" t="s">
        <v>76</v>
      </c>
      <c r="N77" s="315"/>
      <c r="O77" s="322"/>
      <c r="P77" s="308" t="s">
        <v>11</v>
      </c>
      <c r="Q77" s="309"/>
      <c r="R77" s="310"/>
      <c r="S77" s="308" t="s">
        <v>13</v>
      </c>
      <c r="T77" s="309"/>
      <c r="U77" s="310"/>
      <c r="V77" s="308" t="s">
        <v>75</v>
      </c>
      <c r="W77" s="309"/>
      <c r="X77" s="310"/>
      <c r="Y77" s="308" t="s">
        <v>76</v>
      </c>
      <c r="Z77" s="309"/>
      <c r="AA77" s="310"/>
      <c r="AC77" s="308" t="s">
        <v>11</v>
      </c>
      <c r="AD77" s="309"/>
      <c r="AE77" s="310"/>
      <c r="AF77" s="308" t="s">
        <v>13</v>
      </c>
      <c r="AG77" s="309"/>
      <c r="AH77" s="310"/>
      <c r="AI77" s="308" t="s">
        <v>75</v>
      </c>
      <c r="AJ77" s="309"/>
      <c r="AK77" s="310"/>
      <c r="AL77" s="308" t="s">
        <v>76</v>
      </c>
      <c r="AM77" s="309"/>
      <c r="AN77" s="310"/>
    </row>
    <row r="78" spans="2:40" x14ac:dyDescent="0.25">
      <c r="B78" s="327"/>
      <c r="C78" s="325"/>
      <c r="D78" s="244" t="s">
        <v>1</v>
      </c>
      <c r="E78" s="245" t="s">
        <v>2</v>
      </c>
      <c r="F78" s="246" t="s">
        <v>8</v>
      </c>
      <c r="G78" s="244" t="s">
        <v>1</v>
      </c>
      <c r="H78" s="245" t="s">
        <v>2</v>
      </c>
      <c r="I78" s="246" t="s">
        <v>8</v>
      </c>
      <c r="J78" s="201" t="s">
        <v>1</v>
      </c>
      <c r="K78" s="202" t="s">
        <v>2</v>
      </c>
      <c r="L78" s="203" t="s">
        <v>8</v>
      </c>
      <c r="M78" s="201" t="s">
        <v>1</v>
      </c>
      <c r="N78" s="202" t="s">
        <v>2</v>
      </c>
      <c r="O78" s="203" t="s">
        <v>8</v>
      </c>
      <c r="P78" s="38" t="s">
        <v>1</v>
      </c>
      <c r="Q78" s="39" t="s">
        <v>2</v>
      </c>
      <c r="R78" s="40" t="s">
        <v>8</v>
      </c>
      <c r="S78" s="38" t="s">
        <v>1</v>
      </c>
      <c r="T78" s="39" t="s">
        <v>2</v>
      </c>
      <c r="U78" s="40" t="s">
        <v>8</v>
      </c>
      <c r="V78" s="38" t="s">
        <v>1</v>
      </c>
      <c r="W78" s="39" t="s">
        <v>2</v>
      </c>
      <c r="X78" s="40" t="s">
        <v>8</v>
      </c>
      <c r="Y78" s="38" t="s">
        <v>1</v>
      </c>
      <c r="Z78" s="39" t="s">
        <v>2</v>
      </c>
      <c r="AA78" s="40" t="s">
        <v>8</v>
      </c>
      <c r="AC78" s="41" t="s">
        <v>1</v>
      </c>
      <c r="AD78" s="42" t="s">
        <v>2</v>
      </c>
      <c r="AE78" s="43" t="s">
        <v>8</v>
      </c>
      <c r="AF78" s="41" t="s">
        <v>1</v>
      </c>
      <c r="AG78" s="42" t="s">
        <v>2</v>
      </c>
      <c r="AH78" s="43" t="s">
        <v>8</v>
      </c>
      <c r="AI78" s="41" t="s">
        <v>1</v>
      </c>
      <c r="AJ78" s="42" t="s">
        <v>2</v>
      </c>
      <c r="AK78" s="43" t="s">
        <v>8</v>
      </c>
      <c r="AL78" s="41" t="s">
        <v>1</v>
      </c>
      <c r="AM78" s="42" t="s">
        <v>2</v>
      </c>
      <c r="AN78" s="43" t="s">
        <v>8</v>
      </c>
    </row>
    <row r="79" spans="2:40" x14ac:dyDescent="0.25">
      <c r="B79" s="328" t="s">
        <v>40</v>
      </c>
      <c r="C79" s="209" t="s">
        <v>33</v>
      </c>
      <c r="D79" s="273">
        <v>3.6999999999999998E-2</v>
      </c>
      <c r="E79" s="274">
        <v>7.2070000000000009E-2</v>
      </c>
      <c r="F79" s="217">
        <v>0.10907</v>
      </c>
      <c r="G79" s="219">
        <v>0.51891000000000009</v>
      </c>
      <c r="H79" s="224">
        <v>1.0476000000000001</v>
      </c>
      <c r="I79" s="217">
        <v>1.5665100000000001</v>
      </c>
      <c r="J79" s="219">
        <v>0.9495300000000001</v>
      </c>
      <c r="K79" s="224">
        <v>1.9361899999999999</v>
      </c>
      <c r="L79" s="217">
        <v>2.8857199999999996</v>
      </c>
      <c r="M79" s="224">
        <v>3.9592299999999998</v>
      </c>
      <c r="N79" s="224">
        <v>2.2613699999999999</v>
      </c>
      <c r="O79" s="224">
        <v>6.2205999999999992</v>
      </c>
      <c r="P79" s="83">
        <f>MROUND(D79,5)</f>
        <v>0</v>
      </c>
      <c r="Q79" s="84">
        <f t="shared" ref="Q79:Q90" si="190">MROUND(E79,5)</f>
        <v>0</v>
      </c>
      <c r="R79" s="85">
        <f t="shared" ref="R79:R90" si="191">MROUND(F79,5)</f>
        <v>0</v>
      </c>
      <c r="S79" s="83">
        <f t="shared" ref="S79:S90" si="192">MROUND(G79,5)</f>
        <v>0</v>
      </c>
      <c r="T79" s="84">
        <f t="shared" ref="T79:T90" si="193">MROUND(H79,5)</f>
        <v>0</v>
      </c>
      <c r="U79" s="50">
        <f t="shared" ref="U79:U90" si="194">MROUND(I79,5)</f>
        <v>0</v>
      </c>
      <c r="V79" s="83">
        <f t="shared" ref="V79:V90" si="195">MROUND(J79,5)</f>
        <v>0</v>
      </c>
      <c r="W79" s="84">
        <f t="shared" ref="W79:W90" si="196">MROUND(K79,5)</f>
        <v>0</v>
      </c>
      <c r="X79" s="50">
        <f t="shared" ref="X79:X90" si="197">MROUND(L79,5)</f>
        <v>5</v>
      </c>
      <c r="Y79" s="83">
        <f t="shared" ref="Y79:Y90" si="198">MROUND(M79,5)</f>
        <v>5</v>
      </c>
      <c r="Z79" s="84">
        <f t="shared" ref="Z79:Z90" si="199">MROUND(N79,5)</f>
        <v>0</v>
      </c>
      <c r="AA79" s="50">
        <f t="shared" ref="AA79:AA90" si="200">MROUND(O79,5)</f>
        <v>5</v>
      </c>
      <c r="AC79" s="279">
        <f>IF(D79="","~",IF(F79=0,"*",D79/F79))</f>
        <v>0.33923168607316401</v>
      </c>
      <c r="AD79" s="127">
        <f>IF(E79="","~",IF(F79=0,"*",E79/F79))</f>
        <v>0.6607683139268361</v>
      </c>
      <c r="AE79" s="128">
        <f>IF(AND(AC79="~",AD79="~"),"~",IF(F79=0,"*",F79/F79))</f>
        <v>1</v>
      </c>
      <c r="AF79" s="279">
        <f>IF(G79="","~",IF(I79=0,"*",G79/I79))</f>
        <v>0.3312522741635866</v>
      </c>
      <c r="AG79" s="127">
        <f>IF(H79="","~",IF(I79=0,"*",H79/I79))</f>
        <v>0.66874772583641351</v>
      </c>
      <c r="AH79" s="128">
        <f>IF(AND(AF79="~",AG79="~"),"~",IF(I79=0,"*",I79/I79))</f>
        <v>1</v>
      </c>
      <c r="AI79" s="279">
        <f>IF(J79="","~",IF(L79=0,"*",J79/L79))</f>
        <v>0.32904439793188534</v>
      </c>
      <c r="AJ79" s="127">
        <f>IF(K79="","~",IF(L79=0,"*",K79/L79))</f>
        <v>0.67095560206811478</v>
      </c>
      <c r="AK79" s="128">
        <f>IF(AND(AI79="~",AJ79="~"),"~",IF(L79=0,"*",L79/L79))</f>
        <v>1</v>
      </c>
      <c r="AL79" s="279">
        <f>IF(M79="","~",IF(O79=0,"*",M79/O79))</f>
        <v>0.63647075844773826</v>
      </c>
      <c r="AM79" s="127">
        <f>IF(N79="","~",IF(O79=0,"*",N79/O79))</f>
        <v>0.36352924155226185</v>
      </c>
      <c r="AN79" s="128">
        <f>IF(AND(AL79="~",AM79="~"),"~",IF(O79=0,"*",O79/O79))</f>
        <v>1</v>
      </c>
    </row>
    <row r="80" spans="2:40" x14ac:dyDescent="0.25">
      <c r="B80" s="329"/>
      <c r="C80" s="205" t="s">
        <v>35</v>
      </c>
      <c r="D80" s="220">
        <v>4.7500000000000009</v>
      </c>
      <c r="E80" s="216">
        <v>11.06415</v>
      </c>
      <c r="F80" s="218">
        <v>15.81415</v>
      </c>
      <c r="G80" s="220">
        <v>15.782999999999998</v>
      </c>
      <c r="H80" s="216">
        <v>37.422419999999995</v>
      </c>
      <c r="I80" s="218">
        <v>53.205419999999997</v>
      </c>
      <c r="J80" s="220">
        <v>22.966259999999998</v>
      </c>
      <c r="K80" s="216">
        <v>52.451900000000009</v>
      </c>
      <c r="L80" s="218">
        <v>75.41816</v>
      </c>
      <c r="M80" s="216">
        <v>27.975160000000002</v>
      </c>
      <c r="N80" s="216">
        <v>58.247929999999997</v>
      </c>
      <c r="O80" s="216">
        <v>86.223089999999999</v>
      </c>
      <c r="P80" s="86">
        <f t="shared" ref="P80:P90" si="201">MROUND(D80,5)</f>
        <v>5</v>
      </c>
      <c r="Q80" s="87">
        <f t="shared" si="190"/>
        <v>10</v>
      </c>
      <c r="R80" s="88">
        <f t="shared" si="191"/>
        <v>15</v>
      </c>
      <c r="S80" s="86">
        <f t="shared" si="192"/>
        <v>15</v>
      </c>
      <c r="T80" s="87">
        <f t="shared" si="193"/>
        <v>35</v>
      </c>
      <c r="U80" s="49">
        <f t="shared" si="194"/>
        <v>55</v>
      </c>
      <c r="V80" s="86">
        <f t="shared" si="195"/>
        <v>25</v>
      </c>
      <c r="W80" s="87">
        <f t="shared" si="196"/>
        <v>50</v>
      </c>
      <c r="X80" s="49">
        <f t="shared" si="197"/>
        <v>75</v>
      </c>
      <c r="Y80" s="86">
        <f t="shared" si="198"/>
        <v>30</v>
      </c>
      <c r="Z80" s="87">
        <f t="shared" si="199"/>
        <v>60</v>
      </c>
      <c r="AA80" s="49">
        <f t="shared" si="200"/>
        <v>85</v>
      </c>
      <c r="AC80" s="52">
        <f t="shared" ref="AC80:AC90" si="202">IF(D80="","~",IF(F80=0,"*",D80/F80))</f>
        <v>0.30036391459547312</v>
      </c>
      <c r="AD80" s="56">
        <f t="shared" ref="AD80:AD90" si="203">IF(E80="","~",IF(F80=0,"*",E80/F80))</f>
        <v>0.69963608540452693</v>
      </c>
      <c r="AE80" s="57">
        <f t="shared" ref="AE80:AE90" si="204">IF(AND(AC80="~",AD80="~"),"~",IF(F80=0,"*",F80/F80))</f>
        <v>1</v>
      </c>
      <c r="AF80" s="52">
        <f t="shared" ref="AF80:AF90" si="205">IF(G80="","~",IF(I80=0,"*",G80/I80))</f>
        <v>0.29664271046070118</v>
      </c>
      <c r="AG80" s="56">
        <f t="shared" ref="AG80:AG90" si="206">IF(H80="","~",IF(I80=0,"*",H80/I80))</f>
        <v>0.70335728953929877</v>
      </c>
      <c r="AH80" s="57">
        <f t="shared" ref="AH80:AH90" si="207">IF(AND(AF80="~",AG80="~"),"~",IF(I80=0,"*",I80/I80))</f>
        <v>1</v>
      </c>
      <c r="AI80" s="52">
        <f t="shared" ref="AI80:AI90" si="208">IF(J80="","~",IF(L80=0,"*",J80/L80))</f>
        <v>0.3045189646631527</v>
      </c>
      <c r="AJ80" s="56">
        <f t="shared" ref="AJ80:AJ90" si="209">IF(K80="","~",IF(L80=0,"*",K80/L80))</f>
        <v>0.69548103533684735</v>
      </c>
      <c r="AK80" s="57">
        <f t="shared" ref="AK80:AK90" si="210">IF(AND(AI80="~",AJ80="~"),"~",IF(L80=0,"*",L80/L80))</f>
        <v>1</v>
      </c>
      <c r="AL80" s="52">
        <f t="shared" ref="AL80:AL90" si="211">IF(M80="","~",IF(O80=0,"*",M80/O80))</f>
        <v>0.32445090984329145</v>
      </c>
      <c r="AM80" s="56">
        <f t="shared" ref="AM80:AM90" si="212">IF(N80="","~",IF(O80=0,"*",N80/O80))</f>
        <v>0.67554909015670861</v>
      </c>
      <c r="AN80" s="57">
        <f t="shared" ref="AN80:AN90" si="213">IF(AND(AL80="~",AM80="~"),"~",IF(O80=0,"*",O80/O80))</f>
        <v>1</v>
      </c>
    </row>
    <row r="81" spans="2:40" x14ac:dyDescent="0.25">
      <c r="B81" s="329"/>
      <c r="C81" s="205" t="s">
        <v>34</v>
      </c>
      <c r="D81" s="220">
        <v>27.905099999999997</v>
      </c>
      <c r="E81" s="216">
        <v>107.95815999999999</v>
      </c>
      <c r="F81" s="218">
        <v>135.86326</v>
      </c>
      <c r="G81" s="220">
        <v>38.355559999999997</v>
      </c>
      <c r="H81" s="216">
        <v>131.39137999999997</v>
      </c>
      <c r="I81" s="218">
        <v>169.74694</v>
      </c>
      <c r="J81" s="220">
        <v>48.449649999999998</v>
      </c>
      <c r="K81" s="216">
        <v>126.02740000000003</v>
      </c>
      <c r="L81" s="218">
        <v>174.47705000000002</v>
      </c>
      <c r="M81" s="216">
        <v>57.361189999999993</v>
      </c>
      <c r="N81" s="216">
        <v>118.65722000000002</v>
      </c>
      <c r="O81" s="216">
        <v>176.01841000000002</v>
      </c>
      <c r="P81" s="86">
        <f t="shared" si="201"/>
        <v>30</v>
      </c>
      <c r="Q81" s="87">
        <f t="shared" si="190"/>
        <v>110</v>
      </c>
      <c r="R81" s="88">
        <f t="shared" si="191"/>
        <v>135</v>
      </c>
      <c r="S81" s="86">
        <f t="shared" si="192"/>
        <v>40</v>
      </c>
      <c r="T81" s="87">
        <f t="shared" si="193"/>
        <v>130</v>
      </c>
      <c r="U81" s="49">
        <f t="shared" si="194"/>
        <v>170</v>
      </c>
      <c r="V81" s="86">
        <f t="shared" si="195"/>
        <v>50</v>
      </c>
      <c r="W81" s="87">
        <f t="shared" si="196"/>
        <v>125</v>
      </c>
      <c r="X81" s="49">
        <f t="shared" si="197"/>
        <v>175</v>
      </c>
      <c r="Y81" s="86">
        <f t="shared" si="198"/>
        <v>55</v>
      </c>
      <c r="Z81" s="87">
        <f t="shared" si="199"/>
        <v>120</v>
      </c>
      <c r="AA81" s="49">
        <f t="shared" si="200"/>
        <v>175</v>
      </c>
      <c r="AC81" s="52">
        <f t="shared" si="202"/>
        <v>0.20539106746003297</v>
      </c>
      <c r="AD81" s="56">
        <f t="shared" si="203"/>
        <v>0.79460893253996701</v>
      </c>
      <c r="AE81" s="57">
        <f t="shared" si="204"/>
        <v>1</v>
      </c>
      <c r="AF81" s="52">
        <f t="shared" si="205"/>
        <v>0.22595729855277508</v>
      </c>
      <c r="AG81" s="56">
        <f t="shared" si="206"/>
        <v>0.77404270144722476</v>
      </c>
      <c r="AH81" s="57">
        <f t="shared" si="207"/>
        <v>1</v>
      </c>
      <c r="AI81" s="52">
        <f t="shared" si="208"/>
        <v>0.27768494481079314</v>
      </c>
      <c r="AJ81" s="56">
        <f t="shared" si="209"/>
        <v>0.72231505518920691</v>
      </c>
      <c r="AK81" s="57">
        <f t="shared" si="210"/>
        <v>1</v>
      </c>
      <c r="AL81" s="52">
        <f t="shared" si="211"/>
        <v>0.32588176429954108</v>
      </c>
      <c r="AM81" s="56">
        <f t="shared" si="212"/>
        <v>0.67411823570045892</v>
      </c>
      <c r="AN81" s="57">
        <f t="shared" si="213"/>
        <v>1</v>
      </c>
    </row>
    <row r="82" spans="2:40" x14ac:dyDescent="0.25">
      <c r="B82" s="139"/>
      <c r="C82" s="205" t="s">
        <v>25</v>
      </c>
      <c r="D82" s="220">
        <v>80.924779999999998</v>
      </c>
      <c r="E82" s="216">
        <v>264.10019</v>
      </c>
      <c r="F82" s="218">
        <v>345.02497000000005</v>
      </c>
      <c r="G82" s="220">
        <v>85.504370000000009</v>
      </c>
      <c r="H82" s="216">
        <v>283.67176999999992</v>
      </c>
      <c r="I82" s="218">
        <v>369.17613999999992</v>
      </c>
      <c r="J82" s="220">
        <v>99.566240000000008</v>
      </c>
      <c r="K82" s="216">
        <v>328.05901</v>
      </c>
      <c r="L82" s="218">
        <v>427.62524999999999</v>
      </c>
      <c r="M82" s="216">
        <v>94.106350000000006</v>
      </c>
      <c r="N82" s="216">
        <v>363.41677000000004</v>
      </c>
      <c r="O82" s="216">
        <v>457.52312000000006</v>
      </c>
      <c r="P82" s="86">
        <f t="shared" si="201"/>
        <v>80</v>
      </c>
      <c r="Q82" s="87">
        <f t="shared" si="190"/>
        <v>265</v>
      </c>
      <c r="R82" s="88">
        <f t="shared" si="191"/>
        <v>345</v>
      </c>
      <c r="S82" s="86">
        <f t="shared" si="192"/>
        <v>85</v>
      </c>
      <c r="T82" s="87">
        <f t="shared" si="193"/>
        <v>285</v>
      </c>
      <c r="U82" s="49">
        <f t="shared" si="194"/>
        <v>370</v>
      </c>
      <c r="V82" s="86">
        <f t="shared" si="195"/>
        <v>100</v>
      </c>
      <c r="W82" s="87">
        <f t="shared" si="196"/>
        <v>330</v>
      </c>
      <c r="X82" s="49">
        <f t="shared" si="197"/>
        <v>430</v>
      </c>
      <c r="Y82" s="86">
        <f t="shared" si="198"/>
        <v>95</v>
      </c>
      <c r="Z82" s="87">
        <f t="shared" si="199"/>
        <v>365</v>
      </c>
      <c r="AA82" s="49">
        <f t="shared" si="200"/>
        <v>460</v>
      </c>
      <c r="AC82" s="52">
        <f t="shared" si="202"/>
        <v>0.23454760390240736</v>
      </c>
      <c r="AD82" s="56">
        <f t="shared" si="203"/>
        <v>0.76545239609759241</v>
      </c>
      <c r="AE82" s="57">
        <f t="shared" si="204"/>
        <v>1</v>
      </c>
      <c r="AF82" s="52">
        <f t="shared" si="205"/>
        <v>0.23160860287449786</v>
      </c>
      <c r="AG82" s="56">
        <f t="shared" si="206"/>
        <v>0.7683913971255022</v>
      </c>
      <c r="AH82" s="57">
        <f t="shared" si="207"/>
        <v>1</v>
      </c>
      <c r="AI82" s="52">
        <f t="shared" si="208"/>
        <v>0.23283526873120802</v>
      </c>
      <c r="AJ82" s="56">
        <f t="shared" si="209"/>
        <v>0.76716473126879203</v>
      </c>
      <c r="AK82" s="57">
        <f t="shared" si="210"/>
        <v>1</v>
      </c>
      <c r="AL82" s="52">
        <f t="shared" si="211"/>
        <v>0.20568654541436068</v>
      </c>
      <c r="AM82" s="56">
        <f t="shared" si="212"/>
        <v>0.79431345458563929</v>
      </c>
      <c r="AN82" s="57">
        <f t="shared" si="213"/>
        <v>1</v>
      </c>
    </row>
    <row r="83" spans="2:40" x14ac:dyDescent="0.25">
      <c r="B83" s="139"/>
      <c r="C83" s="205" t="s">
        <v>26</v>
      </c>
      <c r="D83" s="220">
        <v>77.088349999999991</v>
      </c>
      <c r="E83" s="216">
        <v>275.38182999999998</v>
      </c>
      <c r="F83" s="218">
        <v>352.47017999999991</v>
      </c>
      <c r="G83" s="221">
        <v>89.872630000000015</v>
      </c>
      <c r="H83" s="225">
        <v>292.05027999999993</v>
      </c>
      <c r="I83" s="226">
        <v>381.92290999999994</v>
      </c>
      <c r="J83" s="221">
        <v>107.34108999999999</v>
      </c>
      <c r="K83" s="225">
        <v>317.25763000000006</v>
      </c>
      <c r="L83" s="226">
        <v>424.59872000000013</v>
      </c>
      <c r="M83" s="225">
        <v>109.49883000000001</v>
      </c>
      <c r="N83" s="225">
        <v>309.58065999999997</v>
      </c>
      <c r="O83" s="225">
        <v>419.07949000000002</v>
      </c>
      <c r="P83" s="124">
        <f t="shared" si="201"/>
        <v>75</v>
      </c>
      <c r="Q83" s="120">
        <f t="shared" si="190"/>
        <v>275</v>
      </c>
      <c r="R83" s="121">
        <f t="shared" si="191"/>
        <v>350</v>
      </c>
      <c r="S83" s="124">
        <f t="shared" si="192"/>
        <v>90</v>
      </c>
      <c r="T83" s="120">
        <f t="shared" si="193"/>
        <v>290</v>
      </c>
      <c r="U83" s="118">
        <f t="shared" si="194"/>
        <v>380</v>
      </c>
      <c r="V83" s="124">
        <f t="shared" si="195"/>
        <v>105</v>
      </c>
      <c r="W83" s="120">
        <f t="shared" si="196"/>
        <v>315</v>
      </c>
      <c r="X83" s="118">
        <f t="shared" si="197"/>
        <v>425</v>
      </c>
      <c r="Y83" s="124">
        <f t="shared" si="198"/>
        <v>110</v>
      </c>
      <c r="Z83" s="120">
        <f t="shared" si="199"/>
        <v>310</v>
      </c>
      <c r="AA83" s="118">
        <f t="shared" si="200"/>
        <v>420</v>
      </c>
      <c r="AC83" s="53">
        <f t="shared" si="202"/>
        <v>0.21870885644850865</v>
      </c>
      <c r="AD83" s="58">
        <f t="shared" si="203"/>
        <v>0.78129114355149154</v>
      </c>
      <c r="AE83" s="59">
        <f t="shared" si="204"/>
        <v>1</v>
      </c>
      <c r="AF83" s="53">
        <f t="shared" si="205"/>
        <v>0.2353161531996078</v>
      </c>
      <c r="AG83" s="58">
        <f t="shared" si="206"/>
        <v>0.76468384680039214</v>
      </c>
      <c r="AH83" s="59">
        <f t="shared" si="207"/>
        <v>1</v>
      </c>
      <c r="AI83" s="53">
        <f t="shared" si="208"/>
        <v>0.25280596700809638</v>
      </c>
      <c r="AJ83" s="58">
        <f t="shared" si="209"/>
        <v>0.74719403299190346</v>
      </c>
      <c r="AK83" s="59">
        <f t="shared" si="210"/>
        <v>1</v>
      </c>
      <c r="AL83" s="53">
        <f t="shared" si="211"/>
        <v>0.26128415399188354</v>
      </c>
      <c r="AM83" s="58">
        <f t="shared" si="212"/>
        <v>0.73871584600811635</v>
      </c>
      <c r="AN83" s="59">
        <f t="shared" si="213"/>
        <v>1</v>
      </c>
    </row>
    <row r="84" spans="2:40" x14ac:dyDescent="0.25">
      <c r="B84" s="139"/>
      <c r="C84" s="205" t="s">
        <v>27</v>
      </c>
      <c r="D84" s="220">
        <v>65.051150000000007</v>
      </c>
      <c r="E84" s="216">
        <v>214.45259000000001</v>
      </c>
      <c r="F84" s="218">
        <v>279.50373999999999</v>
      </c>
      <c r="G84" s="221">
        <v>55.747650000000007</v>
      </c>
      <c r="H84" s="225">
        <v>218.31644000000003</v>
      </c>
      <c r="I84" s="226">
        <v>274.06409000000002</v>
      </c>
      <c r="J84" s="221">
        <v>55.336500000000001</v>
      </c>
      <c r="K84" s="225">
        <v>229.38825</v>
      </c>
      <c r="L84" s="226">
        <v>284.72474999999997</v>
      </c>
      <c r="M84" s="225">
        <v>72.552509999999998</v>
      </c>
      <c r="N84" s="225">
        <v>248.16620000000003</v>
      </c>
      <c r="O84" s="225">
        <v>320.71871000000004</v>
      </c>
      <c r="P84" s="124">
        <f t="shared" si="201"/>
        <v>65</v>
      </c>
      <c r="Q84" s="120">
        <f t="shared" si="190"/>
        <v>215</v>
      </c>
      <c r="R84" s="121">
        <f t="shared" si="191"/>
        <v>280</v>
      </c>
      <c r="S84" s="124">
        <f t="shared" si="192"/>
        <v>55</v>
      </c>
      <c r="T84" s="120">
        <f t="shared" si="193"/>
        <v>220</v>
      </c>
      <c r="U84" s="118">
        <f t="shared" si="194"/>
        <v>275</v>
      </c>
      <c r="V84" s="124">
        <f t="shared" si="195"/>
        <v>55</v>
      </c>
      <c r="W84" s="120">
        <f t="shared" si="196"/>
        <v>230</v>
      </c>
      <c r="X84" s="118">
        <f t="shared" si="197"/>
        <v>285</v>
      </c>
      <c r="Y84" s="124">
        <f t="shared" si="198"/>
        <v>75</v>
      </c>
      <c r="Z84" s="120">
        <f t="shared" si="199"/>
        <v>250</v>
      </c>
      <c r="AA84" s="118">
        <f t="shared" si="200"/>
        <v>320</v>
      </c>
      <c r="AC84" s="53">
        <f t="shared" si="202"/>
        <v>0.23273803062527895</v>
      </c>
      <c r="AD84" s="58">
        <f t="shared" si="203"/>
        <v>0.76726196937472113</v>
      </c>
      <c r="AE84" s="59">
        <f t="shared" si="204"/>
        <v>1</v>
      </c>
      <c r="AF84" s="53">
        <f t="shared" si="205"/>
        <v>0.20341099777063096</v>
      </c>
      <c r="AG84" s="58">
        <f t="shared" si="206"/>
        <v>0.79658900222936913</v>
      </c>
      <c r="AH84" s="59">
        <f t="shared" si="207"/>
        <v>1</v>
      </c>
      <c r="AI84" s="53">
        <f t="shared" si="208"/>
        <v>0.19435085990943887</v>
      </c>
      <c r="AJ84" s="58">
        <f t="shared" si="209"/>
        <v>0.80564914009056121</v>
      </c>
      <c r="AK84" s="59">
        <f t="shared" si="210"/>
        <v>1</v>
      </c>
      <c r="AL84" s="53">
        <f t="shared" si="211"/>
        <v>0.22621851403680188</v>
      </c>
      <c r="AM84" s="58">
        <f t="shared" si="212"/>
        <v>0.77378148596319807</v>
      </c>
      <c r="AN84" s="59">
        <f t="shared" si="213"/>
        <v>1</v>
      </c>
    </row>
    <row r="85" spans="2:40" x14ac:dyDescent="0.25">
      <c r="B85" s="139"/>
      <c r="C85" s="205" t="s">
        <v>28</v>
      </c>
      <c r="D85" s="222">
        <v>40.245490000000004</v>
      </c>
      <c r="E85" s="227">
        <v>179.31072999999998</v>
      </c>
      <c r="F85" s="228">
        <v>219.55622</v>
      </c>
      <c r="G85" s="222">
        <v>52.68009</v>
      </c>
      <c r="H85" s="227">
        <v>196.76365000000001</v>
      </c>
      <c r="I85" s="228">
        <v>249.44374000000002</v>
      </c>
      <c r="J85" s="222">
        <v>52.368430000000004</v>
      </c>
      <c r="K85" s="227">
        <v>197.42581999999996</v>
      </c>
      <c r="L85" s="228">
        <v>249.79424999999998</v>
      </c>
      <c r="M85" s="227">
        <v>54.251639999999995</v>
      </c>
      <c r="N85" s="227">
        <v>212.06814</v>
      </c>
      <c r="O85" s="227">
        <v>266.31978000000004</v>
      </c>
      <c r="P85" s="136">
        <f t="shared" si="201"/>
        <v>40</v>
      </c>
      <c r="Q85" s="92">
        <f t="shared" si="190"/>
        <v>180</v>
      </c>
      <c r="R85" s="90">
        <f t="shared" si="191"/>
        <v>220</v>
      </c>
      <c r="S85" s="136">
        <f t="shared" si="192"/>
        <v>55</v>
      </c>
      <c r="T85" s="92">
        <f t="shared" si="193"/>
        <v>195</v>
      </c>
      <c r="U85" s="90">
        <f t="shared" si="194"/>
        <v>250</v>
      </c>
      <c r="V85" s="136">
        <f t="shared" si="195"/>
        <v>50</v>
      </c>
      <c r="W85" s="92">
        <f t="shared" si="196"/>
        <v>195</v>
      </c>
      <c r="X85" s="90">
        <f t="shared" si="197"/>
        <v>250</v>
      </c>
      <c r="Y85" s="136">
        <f t="shared" si="198"/>
        <v>55</v>
      </c>
      <c r="Z85" s="92">
        <f t="shared" si="199"/>
        <v>210</v>
      </c>
      <c r="AA85" s="90">
        <f t="shared" si="200"/>
        <v>265</v>
      </c>
      <c r="AC85" s="54">
        <f t="shared" si="202"/>
        <v>0.18330380255225748</v>
      </c>
      <c r="AD85" s="60">
        <f t="shared" si="203"/>
        <v>0.81669619744774247</v>
      </c>
      <c r="AE85" s="61">
        <f t="shared" si="204"/>
        <v>1</v>
      </c>
      <c r="AF85" s="54">
        <f t="shared" si="205"/>
        <v>0.21119026679122113</v>
      </c>
      <c r="AG85" s="60">
        <f t="shared" si="206"/>
        <v>0.7888097332087789</v>
      </c>
      <c r="AH85" s="61">
        <f t="shared" si="207"/>
        <v>1</v>
      </c>
      <c r="AI85" s="54">
        <f t="shared" si="208"/>
        <v>0.2096462588710509</v>
      </c>
      <c r="AJ85" s="60">
        <f t="shared" si="209"/>
        <v>0.79035374112894907</v>
      </c>
      <c r="AK85" s="61">
        <f t="shared" si="210"/>
        <v>1</v>
      </c>
      <c r="AL85" s="54">
        <f t="shared" si="211"/>
        <v>0.20370863929070529</v>
      </c>
      <c r="AM85" s="60">
        <f t="shared" si="212"/>
        <v>0.79629136070929452</v>
      </c>
      <c r="AN85" s="61">
        <f t="shared" si="213"/>
        <v>1</v>
      </c>
    </row>
    <row r="86" spans="2:40" ht="15.75" customHeight="1" x14ac:dyDescent="0.25">
      <c r="B86" s="139"/>
      <c r="C86" s="205" t="s">
        <v>29</v>
      </c>
      <c r="D86" s="222">
        <v>38.480450000000005</v>
      </c>
      <c r="E86" s="227">
        <v>125.60701</v>
      </c>
      <c r="F86" s="228">
        <v>164.08746000000002</v>
      </c>
      <c r="G86" s="222">
        <v>44.953000000000003</v>
      </c>
      <c r="H86" s="227">
        <v>149.77715000000003</v>
      </c>
      <c r="I86" s="228">
        <v>194.73015000000004</v>
      </c>
      <c r="J86" s="222">
        <v>38.616059999999997</v>
      </c>
      <c r="K86" s="227">
        <v>161.09595000000002</v>
      </c>
      <c r="L86" s="228">
        <v>199.71200999999999</v>
      </c>
      <c r="M86" s="227">
        <v>41.904789999999991</v>
      </c>
      <c r="N86" s="227">
        <v>150.90311</v>
      </c>
      <c r="O86" s="227">
        <v>192.80789999999999</v>
      </c>
      <c r="P86" s="136">
        <f t="shared" si="201"/>
        <v>40</v>
      </c>
      <c r="Q86" s="92">
        <f t="shared" si="190"/>
        <v>125</v>
      </c>
      <c r="R86" s="90">
        <f t="shared" si="191"/>
        <v>165</v>
      </c>
      <c r="S86" s="136">
        <f t="shared" si="192"/>
        <v>45</v>
      </c>
      <c r="T86" s="92">
        <f t="shared" si="193"/>
        <v>150</v>
      </c>
      <c r="U86" s="90">
        <f t="shared" si="194"/>
        <v>195</v>
      </c>
      <c r="V86" s="136">
        <f t="shared" si="195"/>
        <v>40</v>
      </c>
      <c r="W86" s="92">
        <f t="shared" si="196"/>
        <v>160</v>
      </c>
      <c r="X86" s="90">
        <f t="shared" si="197"/>
        <v>200</v>
      </c>
      <c r="Y86" s="136">
        <f t="shared" si="198"/>
        <v>40</v>
      </c>
      <c r="Z86" s="92">
        <f t="shared" si="199"/>
        <v>150</v>
      </c>
      <c r="AA86" s="90">
        <f t="shared" si="200"/>
        <v>195</v>
      </c>
      <c r="AC86" s="54">
        <f t="shared" si="202"/>
        <v>0.23451182680260879</v>
      </c>
      <c r="AD86" s="60">
        <f t="shared" si="203"/>
        <v>0.76548817319739115</v>
      </c>
      <c r="AE86" s="61">
        <f t="shared" si="204"/>
        <v>1</v>
      </c>
      <c r="AF86" s="54">
        <f t="shared" si="205"/>
        <v>0.23084766277846544</v>
      </c>
      <c r="AG86" s="60">
        <f t="shared" si="206"/>
        <v>0.76915233722153453</v>
      </c>
      <c r="AH86" s="61">
        <f t="shared" si="207"/>
        <v>1</v>
      </c>
      <c r="AI86" s="54">
        <f t="shared" si="208"/>
        <v>0.19335872689879791</v>
      </c>
      <c r="AJ86" s="60">
        <f t="shared" si="209"/>
        <v>0.80664127310120215</v>
      </c>
      <c r="AK86" s="61">
        <f t="shared" si="210"/>
        <v>1</v>
      </c>
      <c r="AL86" s="54">
        <f t="shared" si="211"/>
        <v>0.21733959033836267</v>
      </c>
      <c r="AM86" s="60">
        <f t="shared" si="212"/>
        <v>0.7826604096616373</v>
      </c>
      <c r="AN86" s="61">
        <f t="shared" si="213"/>
        <v>1</v>
      </c>
    </row>
    <row r="87" spans="2:40" x14ac:dyDescent="0.25">
      <c r="B87" s="139"/>
      <c r="C87" s="205" t="s">
        <v>30</v>
      </c>
      <c r="D87" s="222">
        <v>33.723260000000003</v>
      </c>
      <c r="E87" s="227">
        <v>85.512249999999995</v>
      </c>
      <c r="F87" s="228">
        <v>119.23551</v>
      </c>
      <c r="G87" s="222">
        <v>36.474060000000001</v>
      </c>
      <c r="H87" s="227">
        <v>117.76694000000001</v>
      </c>
      <c r="I87" s="228">
        <v>154.24100000000001</v>
      </c>
      <c r="J87" s="222">
        <v>33.942300000000003</v>
      </c>
      <c r="K87" s="227">
        <v>108.75108</v>
      </c>
      <c r="L87" s="228">
        <v>142.69337999999999</v>
      </c>
      <c r="M87" s="227">
        <v>34.641400000000004</v>
      </c>
      <c r="N87" s="227">
        <v>123.04691</v>
      </c>
      <c r="O87" s="227">
        <v>157.68831</v>
      </c>
      <c r="P87" s="136">
        <f t="shared" si="201"/>
        <v>35</v>
      </c>
      <c r="Q87" s="92">
        <f t="shared" si="190"/>
        <v>85</v>
      </c>
      <c r="R87" s="90">
        <f t="shared" si="191"/>
        <v>120</v>
      </c>
      <c r="S87" s="136">
        <f t="shared" si="192"/>
        <v>35</v>
      </c>
      <c r="T87" s="92">
        <f t="shared" si="193"/>
        <v>120</v>
      </c>
      <c r="U87" s="90">
        <f t="shared" si="194"/>
        <v>155</v>
      </c>
      <c r="V87" s="136">
        <f t="shared" si="195"/>
        <v>35</v>
      </c>
      <c r="W87" s="92">
        <f t="shared" si="196"/>
        <v>110</v>
      </c>
      <c r="X87" s="90">
        <f t="shared" si="197"/>
        <v>145</v>
      </c>
      <c r="Y87" s="136">
        <f t="shared" si="198"/>
        <v>35</v>
      </c>
      <c r="Z87" s="92">
        <f t="shared" si="199"/>
        <v>125</v>
      </c>
      <c r="AA87" s="90">
        <f t="shared" si="200"/>
        <v>160</v>
      </c>
      <c r="AC87" s="54">
        <f t="shared" si="202"/>
        <v>0.28282899951532897</v>
      </c>
      <c r="AD87" s="60">
        <f t="shared" si="203"/>
        <v>0.71717100048467097</v>
      </c>
      <c r="AE87" s="61">
        <f t="shared" si="204"/>
        <v>1</v>
      </c>
      <c r="AF87" s="54">
        <f t="shared" si="205"/>
        <v>0.23647447825156734</v>
      </c>
      <c r="AG87" s="60">
        <f t="shared" si="206"/>
        <v>0.76352552174843258</v>
      </c>
      <c r="AH87" s="61">
        <f t="shared" si="207"/>
        <v>1</v>
      </c>
      <c r="AI87" s="54">
        <f t="shared" si="208"/>
        <v>0.23786877849554061</v>
      </c>
      <c r="AJ87" s="60">
        <f t="shared" si="209"/>
        <v>0.76213122150445944</v>
      </c>
      <c r="AK87" s="61">
        <f t="shared" si="210"/>
        <v>1</v>
      </c>
      <c r="AL87" s="54">
        <f t="shared" si="211"/>
        <v>0.21968273995707105</v>
      </c>
      <c r="AM87" s="60">
        <f t="shared" si="212"/>
        <v>0.78031726004292901</v>
      </c>
      <c r="AN87" s="61">
        <f t="shared" si="213"/>
        <v>1</v>
      </c>
    </row>
    <row r="88" spans="2:40" x14ac:dyDescent="0.25">
      <c r="B88" s="139"/>
      <c r="C88" s="205" t="s">
        <v>31</v>
      </c>
      <c r="D88" s="222">
        <v>21.354749999999999</v>
      </c>
      <c r="E88" s="227">
        <v>70.839550000000003</v>
      </c>
      <c r="F88" s="228">
        <v>92.194299999999998</v>
      </c>
      <c r="G88" s="222">
        <v>20.791150000000002</v>
      </c>
      <c r="H88" s="227">
        <v>78.219390000000004</v>
      </c>
      <c r="I88" s="228">
        <v>99.010540000000006</v>
      </c>
      <c r="J88" s="222">
        <v>21.143609999999999</v>
      </c>
      <c r="K88" s="227">
        <v>74.107869999999991</v>
      </c>
      <c r="L88" s="228">
        <v>95.251479999999987</v>
      </c>
      <c r="M88" s="227">
        <v>17.240180000000002</v>
      </c>
      <c r="N88" s="227">
        <v>67.76500999999999</v>
      </c>
      <c r="O88" s="227">
        <v>85.005189999999999</v>
      </c>
      <c r="P88" s="122">
        <f t="shared" si="201"/>
        <v>20</v>
      </c>
      <c r="Q88" s="113">
        <f t="shared" si="190"/>
        <v>70</v>
      </c>
      <c r="R88" s="97">
        <f t="shared" si="191"/>
        <v>90</v>
      </c>
      <c r="S88" s="122">
        <f t="shared" si="192"/>
        <v>20</v>
      </c>
      <c r="T88" s="113">
        <f t="shared" si="193"/>
        <v>80</v>
      </c>
      <c r="U88" s="97">
        <f t="shared" si="194"/>
        <v>100</v>
      </c>
      <c r="V88" s="122">
        <f t="shared" si="195"/>
        <v>20</v>
      </c>
      <c r="W88" s="113">
        <f t="shared" si="196"/>
        <v>75</v>
      </c>
      <c r="X88" s="97">
        <f t="shared" si="197"/>
        <v>95</v>
      </c>
      <c r="Y88" s="122">
        <f t="shared" si="198"/>
        <v>15</v>
      </c>
      <c r="Z88" s="113">
        <f t="shared" si="199"/>
        <v>70</v>
      </c>
      <c r="AA88" s="97">
        <f t="shared" si="200"/>
        <v>85</v>
      </c>
      <c r="AC88" s="54">
        <f t="shared" si="202"/>
        <v>0.23162766027834691</v>
      </c>
      <c r="AD88" s="60">
        <f t="shared" si="203"/>
        <v>0.76837233972165309</v>
      </c>
      <c r="AE88" s="61">
        <f t="shared" si="204"/>
        <v>1</v>
      </c>
      <c r="AF88" s="54">
        <f t="shared" si="205"/>
        <v>0.2099892597293177</v>
      </c>
      <c r="AG88" s="60">
        <f t="shared" si="206"/>
        <v>0.7900107402706823</v>
      </c>
      <c r="AH88" s="61">
        <f t="shared" si="207"/>
        <v>1</v>
      </c>
      <c r="AI88" s="54">
        <f t="shared" si="208"/>
        <v>0.22197670839340242</v>
      </c>
      <c r="AJ88" s="60">
        <f t="shared" si="209"/>
        <v>0.77802329160659767</v>
      </c>
      <c r="AK88" s="61">
        <f t="shared" si="210"/>
        <v>1</v>
      </c>
      <c r="AL88" s="54">
        <f t="shared" si="211"/>
        <v>0.20281326351955689</v>
      </c>
      <c r="AM88" s="60">
        <f t="shared" si="212"/>
        <v>0.79718673648044303</v>
      </c>
      <c r="AN88" s="61">
        <f t="shared" si="213"/>
        <v>1</v>
      </c>
    </row>
    <row r="89" spans="2:40" x14ac:dyDescent="0.25">
      <c r="B89" s="139"/>
      <c r="C89" s="205" t="s">
        <v>32</v>
      </c>
      <c r="D89" s="222">
        <v>6.9042600000000007</v>
      </c>
      <c r="E89" s="227">
        <v>28.904369999999997</v>
      </c>
      <c r="F89" s="228">
        <v>35.808629999999994</v>
      </c>
      <c r="G89" s="222">
        <v>8.7360000000000007</v>
      </c>
      <c r="H89" s="227">
        <v>37.696480000000008</v>
      </c>
      <c r="I89" s="228">
        <v>46.432480000000012</v>
      </c>
      <c r="J89" s="222">
        <v>7.69191</v>
      </c>
      <c r="K89" s="227">
        <v>48.284279999999995</v>
      </c>
      <c r="L89" s="228">
        <v>55.976190000000003</v>
      </c>
      <c r="M89" s="227">
        <v>6.7669999999999995</v>
      </c>
      <c r="N89" s="227">
        <v>46.149220000000021</v>
      </c>
      <c r="O89" s="227">
        <v>52.916220000000024</v>
      </c>
      <c r="P89" s="122">
        <f t="shared" si="201"/>
        <v>5</v>
      </c>
      <c r="Q89" s="113">
        <f t="shared" si="190"/>
        <v>30</v>
      </c>
      <c r="R89" s="97">
        <f t="shared" si="191"/>
        <v>35</v>
      </c>
      <c r="S89" s="122">
        <f t="shared" si="192"/>
        <v>10</v>
      </c>
      <c r="T89" s="113">
        <f t="shared" si="193"/>
        <v>40</v>
      </c>
      <c r="U89" s="97">
        <f t="shared" si="194"/>
        <v>45</v>
      </c>
      <c r="V89" s="122">
        <f t="shared" si="195"/>
        <v>10</v>
      </c>
      <c r="W89" s="113">
        <f t="shared" si="196"/>
        <v>50</v>
      </c>
      <c r="X89" s="97">
        <f t="shared" si="197"/>
        <v>55</v>
      </c>
      <c r="Y89" s="122">
        <f t="shared" si="198"/>
        <v>5</v>
      </c>
      <c r="Z89" s="113">
        <f t="shared" si="199"/>
        <v>45</v>
      </c>
      <c r="AA89" s="97">
        <f t="shared" si="200"/>
        <v>55</v>
      </c>
      <c r="AC89" s="54">
        <f t="shared" si="202"/>
        <v>0.19280994553547573</v>
      </c>
      <c r="AD89" s="60">
        <f t="shared" si="203"/>
        <v>0.80719005446452441</v>
      </c>
      <c r="AE89" s="61">
        <f t="shared" si="204"/>
        <v>1</v>
      </c>
      <c r="AF89" s="54">
        <f t="shared" si="205"/>
        <v>0.18814416115615618</v>
      </c>
      <c r="AG89" s="60">
        <f t="shared" si="206"/>
        <v>0.81185583884384371</v>
      </c>
      <c r="AH89" s="61">
        <f t="shared" si="207"/>
        <v>1</v>
      </c>
      <c r="AI89" s="54">
        <f t="shared" si="208"/>
        <v>0.13741396118599711</v>
      </c>
      <c r="AJ89" s="60">
        <f t="shared" si="209"/>
        <v>0.86258603881400275</v>
      </c>
      <c r="AK89" s="61">
        <f t="shared" si="210"/>
        <v>1</v>
      </c>
      <c r="AL89" s="54">
        <f t="shared" si="211"/>
        <v>0.12788139440043142</v>
      </c>
      <c r="AM89" s="60">
        <f t="shared" si="212"/>
        <v>0.87211860559956855</v>
      </c>
      <c r="AN89" s="61">
        <f t="shared" si="213"/>
        <v>1</v>
      </c>
    </row>
    <row r="90" spans="2:40" x14ac:dyDescent="0.25">
      <c r="B90" s="146"/>
      <c r="C90" s="208" t="s">
        <v>8</v>
      </c>
      <c r="D90" s="223">
        <v>396.46459000000004</v>
      </c>
      <c r="E90" s="229">
        <v>1363.2028999999998</v>
      </c>
      <c r="F90" s="230">
        <v>1759.6674899999998</v>
      </c>
      <c r="G90" s="223">
        <v>449.41642000000002</v>
      </c>
      <c r="H90" s="229">
        <v>1544.1235000000001</v>
      </c>
      <c r="I90" s="230">
        <v>1993.5399199999999</v>
      </c>
      <c r="J90" s="223">
        <v>488.37158000000005</v>
      </c>
      <c r="K90" s="229">
        <v>1644.7853799999996</v>
      </c>
      <c r="L90" s="230">
        <v>2133.1569600000003</v>
      </c>
      <c r="M90" s="229">
        <v>520.25828000000001</v>
      </c>
      <c r="N90" s="229">
        <v>1700.2625400000002</v>
      </c>
      <c r="O90" s="229">
        <v>2220.5208200000002</v>
      </c>
      <c r="P90" s="101">
        <f t="shared" si="201"/>
        <v>395</v>
      </c>
      <c r="Q90" s="147">
        <f t="shared" si="190"/>
        <v>1365</v>
      </c>
      <c r="R90" s="114">
        <f t="shared" si="191"/>
        <v>1760</v>
      </c>
      <c r="S90" s="101">
        <f t="shared" si="192"/>
        <v>450</v>
      </c>
      <c r="T90" s="147">
        <f t="shared" si="193"/>
        <v>1545</v>
      </c>
      <c r="U90" s="114">
        <f t="shared" si="194"/>
        <v>1995</v>
      </c>
      <c r="V90" s="101">
        <f t="shared" si="195"/>
        <v>490</v>
      </c>
      <c r="W90" s="147">
        <f t="shared" si="196"/>
        <v>1645</v>
      </c>
      <c r="X90" s="114">
        <f t="shared" si="197"/>
        <v>2135</v>
      </c>
      <c r="Y90" s="101">
        <f t="shared" si="198"/>
        <v>520</v>
      </c>
      <c r="Z90" s="147">
        <f t="shared" si="199"/>
        <v>1700</v>
      </c>
      <c r="AA90" s="114">
        <f t="shared" si="200"/>
        <v>2220</v>
      </c>
      <c r="AC90" s="55">
        <f t="shared" si="202"/>
        <v>0.22530653788460914</v>
      </c>
      <c r="AD90" s="62">
        <f t="shared" si="203"/>
        <v>0.77469346211539081</v>
      </c>
      <c r="AE90" s="63">
        <f t="shared" si="204"/>
        <v>1</v>
      </c>
      <c r="AF90" s="55">
        <f t="shared" si="205"/>
        <v>0.225436378520075</v>
      </c>
      <c r="AG90" s="62">
        <f t="shared" si="206"/>
        <v>0.77456362147992508</v>
      </c>
      <c r="AH90" s="63">
        <f t="shared" si="207"/>
        <v>1</v>
      </c>
      <c r="AI90" s="55">
        <f t="shared" si="208"/>
        <v>0.22894310599628823</v>
      </c>
      <c r="AJ90" s="62">
        <f t="shared" si="209"/>
        <v>0.77105689400371147</v>
      </c>
      <c r="AK90" s="63">
        <f t="shared" si="210"/>
        <v>1</v>
      </c>
      <c r="AL90" s="55">
        <f t="shared" si="211"/>
        <v>0.23429560998216625</v>
      </c>
      <c r="AM90" s="62">
        <f t="shared" si="212"/>
        <v>0.76570439001783375</v>
      </c>
      <c r="AN90" s="63">
        <f t="shared" si="213"/>
        <v>1</v>
      </c>
    </row>
    <row r="91" spans="2:40" x14ac:dyDescent="0.25">
      <c r="J91" s="232"/>
      <c r="K91" s="232"/>
      <c r="L91" s="232"/>
    </row>
    <row r="92" spans="2:40" x14ac:dyDescent="0.25">
      <c r="B92" s="326" t="s">
        <v>42</v>
      </c>
      <c r="C92" s="313" t="s">
        <v>43</v>
      </c>
      <c r="D92" s="316" t="s">
        <v>11</v>
      </c>
      <c r="E92" s="317"/>
      <c r="F92" s="318"/>
      <c r="G92" s="316" t="s">
        <v>13</v>
      </c>
      <c r="H92" s="317"/>
      <c r="I92" s="318"/>
      <c r="J92" s="321" t="s">
        <v>75</v>
      </c>
      <c r="K92" s="315"/>
      <c r="L92" s="322"/>
      <c r="M92" s="321" t="s">
        <v>76</v>
      </c>
      <c r="N92" s="315"/>
      <c r="O92" s="322"/>
      <c r="P92" s="308" t="s">
        <v>11</v>
      </c>
      <c r="Q92" s="309"/>
      <c r="R92" s="310"/>
      <c r="S92" s="308" t="s">
        <v>13</v>
      </c>
      <c r="T92" s="309"/>
      <c r="U92" s="310"/>
      <c r="V92" s="308" t="s">
        <v>75</v>
      </c>
      <c r="W92" s="309"/>
      <c r="X92" s="310"/>
      <c r="Y92" s="308" t="s">
        <v>76</v>
      </c>
      <c r="Z92" s="309"/>
      <c r="AA92" s="310"/>
      <c r="AC92" s="308" t="s">
        <v>11</v>
      </c>
      <c r="AD92" s="309"/>
      <c r="AE92" s="310"/>
      <c r="AF92" s="308" t="s">
        <v>13</v>
      </c>
      <c r="AG92" s="309"/>
      <c r="AH92" s="310"/>
      <c r="AI92" s="308" t="s">
        <v>75</v>
      </c>
      <c r="AJ92" s="309"/>
      <c r="AK92" s="310"/>
      <c r="AL92" s="308" t="s">
        <v>76</v>
      </c>
      <c r="AM92" s="309"/>
      <c r="AN92" s="310"/>
    </row>
    <row r="93" spans="2:40" x14ac:dyDescent="0.25">
      <c r="B93" s="327"/>
      <c r="C93" s="325"/>
      <c r="D93" s="244" t="s">
        <v>1</v>
      </c>
      <c r="E93" s="245" t="s">
        <v>2</v>
      </c>
      <c r="F93" s="246" t="s">
        <v>8</v>
      </c>
      <c r="G93" s="244" t="s">
        <v>1</v>
      </c>
      <c r="H93" s="245" t="s">
        <v>2</v>
      </c>
      <c r="I93" s="246" t="s">
        <v>8</v>
      </c>
      <c r="J93" s="201" t="s">
        <v>1</v>
      </c>
      <c r="K93" s="202" t="s">
        <v>2</v>
      </c>
      <c r="L93" s="203" t="s">
        <v>8</v>
      </c>
      <c r="M93" s="201" t="s">
        <v>1</v>
      </c>
      <c r="N93" s="202" t="s">
        <v>2</v>
      </c>
      <c r="O93" s="203" t="s">
        <v>8</v>
      </c>
      <c r="P93" s="38" t="s">
        <v>1</v>
      </c>
      <c r="Q93" s="39" t="s">
        <v>2</v>
      </c>
      <c r="R93" s="40" t="s">
        <v>8</v>
      </c>
      <c r="S93" s="38" t="s">
        <v>1</v>
      </c>
      <c r="T93" s="39" t="s">
        <v>2</v>
      </c>
      <c r="U93" s="40" t="s">
        <v>8</v>
      </c>
      <c r="V93" s="38" t="s">
        <v>1</v>
      </c>
      <c r="W93" s="39" t="s">
        <v>2</v>
      </c>
      <c r="X93" s="40" t="s">
        <v>8</v>
      </c>
      <c r="Y93" s="38" t="s">
        <v>1</v>
      </c>
      <c r="Z93" s="39" t="s">
        <v>2</v>
      </c>
      <c r="AA93" s="40" t="s">
        <v>8</v>
      </c>
      <c r="AC93" s="41" t="s">
        <v>1</v>
      </c>
      <c r="AD93" s="42" t="s">
        <v>2</v>
      </c>
      <c r="AE93" s="43" t="s">
        <v>8</v>
      </c>
      <c r="AF93" s="41" t="s">
        <v>1</v>
      </c>
      <c r="AG93" s="42" t="s">
        <v>2</v>
      </c>
      <c r="AH93" s="43" t="s">
        <v>8</v>
      </c>
      <c r="AI93" s="41" t="s">
        <v>1</v>
      </c>
      <c r="AJ93" s="42" t="s">
        <v>2</v>
      </c>
      <c r="AK93" s="43" t="s">
        <v>8</v>
      </c>
      <c r="AL93" s="41" t="s">
        <v>1</v>
      </c>
      <c r="AM93" s="42" t="s">
        <v>2</v>
      </c>
      <c r="AN93" s="43" t="s">
        <v>8</v>
      </c>
    </row>
    <row r="94" spans="2:40" x14ac:dyDescent="0.25">
      <c r="B94" s="137" t="s">
        <v>36</v>
      </c>
      <c r="C94" s="209" t="s">
        <v>33</v>
      </c>
      <c r="D94" s="273">
        <v>0.03</v>
      </c>
      <c r="E94" s="274">
        <v>0.26300000000000001</v>
      </c>
      <c r="F94" s="217">
        <v>0.29300000000000004</v>
      </c>
      <c r="G94" s="219">
        <v>5.042E-2</v>
      </c>
      <c r="H94" s="224">
        <v>0.12835000000000002</v>
      </c>
      <c r="I94" s="217">
        <v>0.17877000000000001</v>
      </c>
      <c r="J94" s="219">
        <v>0</v>
      </c>
      <c r="K94" s="224">
        <v>2.6729999999999997E-2</v>
      </c>
      <c r="L94" s="217">
        <v>2.6729999999999997E-2</v>
      </c>
      <c r="M94" s="224">
        <v>9.8269999999999996E-2</v>
      </c>
      <c r="N94" s="224">
        <v>9.2000000000000003E-4</v>
      </c>
      <c r="O94" s="224">
        <v>9.919E-2</v>
      </c>
      <c r="P94" s="83">
        <f>MROUND(D94,5)</f>
        <v>0</v>
      </c>
      <c r="Q94" s="84">
        <f t="shared" ref="Q94:Q105" si="214">MROUND(E94,5)</f>
        <v>0</v>
      </c>
      <c r="R94" s="85">
        <f t="shared" ref="R94:R105" si="215">MROUND(F94,5)</f>
        <v>0</v>
      </c>
      <c r="S94" s="83">
        <f t="shared" ref="S94:S105" si="216">MROUND(G94,5)</f>
        <v>0</v>
      </c>
      <c r="T94" s="84">
        <f t="shared" ref="T94:T105" si="217">MROUND(H94,5)</f>
        <v>0</v>
      </c>
      <c r="U94" s="85">
        <f t="shared" ref="U94:U105" si="218">MROUND(I94,5)</f>
        <v>0</v>
      </c>
      <c r="V94" s="83">
        <f t="shared" ref="V94:V105" si="219">MROUND(J94,5)</f>
        <v>0</v>
      </c>
      <c r="W94" s="84">
        <f t="shared" ref="W94:W105" si="220">MROUND(K94,5)</f>
        <v>0</v>
      </c>
      <c r="X94" s="85">
        <f t="shared" ref="X94:X105" si="221">MROUND(L94,5)</f>
        <v>0</v>
      </c>
      <c r="Y94" s="83">
        <f t="shared" ref="Y94:Y105" si="222">MROUND(M94,5)</f>
        <v>0</v>
      </c>
      <c r="Z94" s="84">
        <f t="shared" ref="Z94:Z105" si="223">MROUND(N94,5)</f>
        <v>0</v>
      </c>
      <c r="AA94" s="85">
        <f t="shared" ref="AA94:AA105" si="224">MROUND(O94,5)</f>
        <v>0</v>
      </c>
      <c r="AC94" s="279">
        <f>IF(D94="","~",IF(F94=0,"*",D94/F94))</f>
        <v>0.1023890784982935</v>
      </c>
      <c r="AD94" s="127">
        <f>IF(E94="","~",IF(F94=0,"*",E94/F94))</f>
        <v>0.8976109215017064</v>
      </c>
      <c r="AE94" s="128">
        <f>IF(AND(AC94="~",AD94="~"),"~",IF(F94=0,"*",F94/F94))</f>
        <v>1</v>
      </c>
      <c r="AF94" s="279">
        <f>IF(G94="","~",IF(I94=0,"*",G94/I94))</f>
        <v>0.28203837332885828</v>
      </c>
      <c r="AG94" s="127">
        <f>IF(H94="","~",IF(I94=0,"*",H94/I94))</f>
        <v>0.71796162667114172</v>
      </c>
      <c r="AH94" s="128">
        <f>IF(AND(AF94="~",AG94="~"),"~",IF(I94=0,"*",I94/I94))</f>
        <v>1</v>
      </c>
      <c r="AI94" s="279">
        <f>IF(J94="","~",IF(L94=0,"*",J94/L94))</f>
        <v>0</v>
      </c>
      <c r="AJ94" s="127">
        <f>IF(K94="","~",IF(L94=0,"*",K94/L94))</f>
        <v>1</v>
      </c>
      <c r="AK94" s="128">
        <f>IF(AND(AI94="~",AJ94="~"),"~",IF(L94=0,"*",L94/L94))</f>
        <v>1</v>
      </c>
      <c r="AL94" s="279">
        <f>IF(M94="","~",IF(O94=0,"*",M94/O94))</f>
        <v>0.99072487145881638</v>
      </c>
      <c r="AM94" s="127">
        <f>IF(N94="","~",IF(O94=0,"*",N94/O94))</f>
        <v>9.2751285411835881E-3</v>
      </c>
      <c r="AN94" s="128">
        <f>IF(AND(AL94="~",AM94="~"),"~",IF(O94=0,"*",O94/O94))</f>
        <v>1</v>
      </c>
    </row>
    <row r="95" spans="2:40" x14ac:dyDescent="0.25">
      <c r="B95" s="139"/>
      <c r="C95" s="205" t="s">
        <v>35</v>
      </c>
      <c r="D95" s="220">
        <v>7.2191199999999993</v>
      </c>
      <c r="E95" s="216">
        <v>19.237119999999997</v>
      </c>
      <c r="F95" s="218">
        <v>26.456239999999998</v>
      </c>
      <c r="G95" s="220">
        <v>7.3937499999999998</v>
      </c>
      <c r="H95" s="216">
        <v>25.486149999999999</v>
      </c>
      <c r="I95" s="218">
        <v>32.879899999999999</v>
      </c>
      <c r="J95" s="220">
        <v>7.7191499999999991</v>
      </c>
      <c r="K95" s="216">
        <v>32.51596</v>
      </c>
      <c r="L95" s="218">
        <v>40.235109999999999</v>
      </c>
      <c r="M95" s="216">
        <v>8.8522600000000011</v>
      </c>
      <c r="N95" s="216">
        <v>28.959000000000003</v>
      </c>
      <c r="O95" s="216">
        <v>37.811260000000004</v>
      </c>
      <c r="P95" s="86">
        <f t="shared" ref="P95:P105" si="225">MROUND(D95,5)</f>
        <v>5</v>
      </c>
      <c r="Q95" s="87">
        <f t="shared" si="214"/>
        <v>20</v>
      </c>
      <c r="R95" s="88">
        <f t="shared" si="215"/>
        <v>25</v>
      </c>
      <c r="S95" s="86">
        <f t="shared" si="216"/>
        <v>5</v>
      </c>
      <c r="T95" s="87">
        <f t="shared" si="217"/>
        <v>25</v>
      </c>
      <c r="U95" s="88">
        <f t="shared" si="218"/>
        <v>35</v>
      </c>
      <c r="V95" s="86">
        <f t="shared" si="219"/>
        <v>10</v>
      </c>
      <c r="W95" s="87">
        <f t="shared" si="220"/>
        <v>35</v>
      </c>
      <c r="X95" s="88">
        <f t="shared" si="221"/>
        <v>40</v>
      </c>
      <c r="Y95" s="86">
        <f t="shared" si="222"/>
        <v>10</v>
      </c>
      <c r="Z95" s="87">
        <f t="shared" si="223"/>
        <v>30</v>
      </c>
      <c r="AA95" s="88">
        <f t="shared" si="224"/>
        <v>40</v>
      </c>
      <c r="AC95" s="52">
        <f t="shared" ref="AC95:AC105" si="226">IF(D95="","~",IF(F95=0,"*",D95/F95))</f>
        <v>0.27287021889731872</v>
      </c>
      <c r="AD95" s="56">
        <f t="shared" ref="AD95:AD105" si="227">IF(E95="","~",IF(F95=0,"*",E95/F95))</f>
        <v>0.72712978110268123</v>
      </c>
      <c r="AE95" s="57">
        <f t="shared" ref="AE95:AE105" si="228">IF(AND(AC95="~",AD95="~"),"~",IF(F95=0,"*",F95/F95))</f>
        <v>1</v>
      </c>
      <c r="AF95" s="52">
        <f t="shared" ref="AF95:AF105" si="229">IF(G95="","~",IF(I95=0,"*",G95/I95))</f>
        <v>0.22487142600798665</v>
      </c>
      <c r="AG95" s="56">
        <f t="shared" ref="AG95:AG105" si="230">IF(H95="","~",IF(I95=0,"*",H95/I95))</f>
        <v>0.77512857399201329</v>
      </c>
      <c r="AH95" s="57">
        <f t="shared" ref="AH95:AH105" si="231">IF(AND(AF95="~",AG95="~"),"~",IF(I95=0,"*",I95/I95))</f>
        <v>1</v>
      </c>
      <c r="AI95" s="52">
        <f t="shared" ref="AI95:AI105" si="232">IF(J95="","~",IF(L95=0,"*",J95/L95))</f>
        <v>0.19185109721335419</v>
      </c>
      <c r="AJ95" s="56">
        <f t="shared" ref="AJ95:AJ105" si="233">IF(K95="","~",IF(L95=0,"*",K95/L95))</f>
        <v>0.80814890278664586</v>
      </c>
      <c r="AK95" s="57">
        <f t="shared" ref="AK95:AK105" si="234">IF(AND(AI95="~",AJ95="~"),"~",IF(L95=0,"*",L95/L95))</f>
        <v>1</v>
      </c>
      <c r="AL95" s="52">
        <f t="shared" ref="AL95:AL105" si="235">IF(M95="","~",IF(O95=0,"*",M95/O95))</f>
        <v>0.23411703286269753</v>
      </c>
      <c r="AM95" s="56">
        <f t="shared" ref="AM95:AM105" si="236">IF(N95="","~",IF(O95=0,"*",N95/O95))</f>
        <v>0.76588296713730253</v>
      </c>
      <c r="AN95" s="57">
        <f t="shared" ref="AN95:AN105" si="237">IF(AND(AL95="~",AM95="~"),"~",IF(O95=0,"*",O95/O95))</f>
        <v>1</v>
      </c>
    </row>
    <row r="96" spans="2:40" x14ac:dyDescent="0.25">
      <c r="B96" s="139"/>
      <c r="C96" s="205" t="s">
        <v>34</v>
      </c>
      <c r="D96" s="220">
        <v>61.314950000000003</v>
      </c>
      <c r="E96" s="216">
        <v>247.63496000000001</v>
      </c>
      <c r="F96" s="218">
        <v>308.94990999999999</v>
      </c>
      <c r="G96" s="220">
        <v>75.365669999999994</v>
      </c>
      <c r="H96" s="216">
        <v>269.89952000000005</v>
      </c>
      <c r="I96" s="218">
        <v>345.26519000000008</v>
      </c>
      <c r="J96" s="220">
        <v>83.176990000000004</v>
      </c>
      <c r="K96" s="216">
        <v>288.08347999999995</v>
      </c>
      <c r="L96" s="218">
        <v>371.26046999999994</v>
      </c>
      <c r="M96" s="216">
        <v>79.651669999999996</v>
      </c>
      <c r="N96" s="216">
        <v>292.04829000000001</v>
      </c>
      <c r="O96" s="216">
        <v>371.69996000000003</v>
      </c>
      <c r="P96" s="86">
        <f t="shared" si="225"/>
        <v>60</v>
      </c>
      <c r="Q96" s="87">
        <f t="shared" si="214"/>
        <v>250</v>
      </c>
      <c r="R96" s="88">
        <f t="shared" si="215"/>
        <v>310</v>
      </c>
      <c r="S96" s="86">
        <f t="shared" si="216"/>
        <v>75</v>
      </c>
      <c r="T96" s="87">
        <f t="shared" si="217"/>
        <v>270</v>
      </c>
      <c r="U96" s="88">
        <f t="shared" si="218"/>
        <v>345</v>
      </c>
      <c r="V96" s="86">
        <f t="shared" si="219"/>
        <v>85</v>
      </c>
      <c r="W96" s="87">
        <f t="shared" si="220"/>
        <v>290</v>
      </c>
      <c r="X96" s="88">
        <f t="shared" si="221"/>
        <v>370</v>
      </c>
      <c r="Y96" s="86">
        <f t="shared" si="222"/>
        <v>80</v>
      </c>
      <c r="Z96" s="87">
        <f t="shared" si="223"/>
        <v>290</v>
      </c>
      <c r="AA96" s="88">
        <f t="shared" si="224"/>
        <v>370</v>
      </c>
      <c r="AC96" s="52">
        <f t="shared" si="226"/>
        <v>0.19846243036613931</v>
      </c>
      <c r="AD96" s="56">
        <f t="shared" si="227"/>
        <v>0.8015375696338608</v>
      </c>
      <c r="AE96" s="57">
        <f t="shared" si="228"/>
        <v>1</v>
      </c>
      <c r="AF96" s="52">
        <f t="shared" si="229"/>
        <v>0.21828343019462801</v>
      </c>
      <c r="AG96" s="56">
        <f t="shared" si="230"/>
        <v>0.78171656980537185</v>
      </c>
      <c r="AH96" s="57">
        <f t="shared" si="231"/>
        <v>1</v>
      </c>
      <c r="AI96" s="52">
        <f t="shared" si="232"/>
        <v>0.22403944594478378</v>
      </c>
      <c r="AJ96" s="56">
        <f t="shared" si="233"/>
        <v>0.77596055405521625</v>
      </c>
      <c r="AK96" s="57">
        <f t="shared" si="234"/>
        <v>1</v>
      </c>
      <c r="AL96" s="52">
        <f t="shared" si="235"/>
        <v>0.21429023021686627</v>
      </c>
      <c r="AM96" s="56">
        <f t="shared" si="236"/>
        <v>0.78570976978313367</v>
      </c>
      <c r="AN96" s="57">
        <f t="shared" si="237"/>
        <v>1</v>
      </c>
    </row>
    <row r="97" spans="2:40" x14ac:dyDescent="0.25">
      <c r="B97" s="139"/>
      <c r="C97" s="205" t="s">
        <v>25</v>
      </c>
      <c r="D97" s="220">
        <v>45.145240000000001</v>
      </c>
      <c r="E97" s="216">
        <v>171.81032999999999</v>
      </c>
      <c r="F97" s="218">
        <v>216.95556999999999</v>
      </c>
      <c r="G97" s="220">
        <v>57.142959999999995</v>
      </c>
      <c r="H97" s="216">
        <v>184.66099999999997</v>
      </c>
      <c r="I97" s="218">
        <v>241.80395999999996</v>
      </c>
      <c r="J97" s="220">
        <v>59.378399999999999</v>
      </c>
      <c r="K97" s="216">
        <v>220.25557999999995</v>
      </c>
      <c r="L97" s="218">
        <v>279.63397999999995</v>
      </c>
      <c r="M97" s="216">
        <v>62.239250000000006</v>
      </c>
      <c r="N97" s="216">
        <v>222.97183000000001</v>
      </c>
      <c r="O97" s="216">
        <v>285.21108000000004</v>
      </c>
      <c r="P97" s="86">
        <f t="shared" si="225"/>
        <v>45</v>
      </c>
      <c r="Q97" s="87">
        <f t="shared" si="214"/>
        <v>170</v>
      </c>
      <c r="R97" s="88">
        <f t="shared" si="215"/>
        <v>215</v>
      </c>
      <c r="S97" s="86">
        <f t="shared" si="216"/>
        <v>55</v>
      </c>
      <c r="T97" s="87">
        <f t="shared" si="217"/>
        <v>185</v>
      </c>
      <c r="U97" s="88">
        <f t="shared" si="218"/>
        <v>240</v>
      </c>
      <c r="V97" s="86">
        <f t="shared" si="219"/>
        <v>60</v>
      </c>
      <c r="W97" s="87">
        <f t="shared" si="220"/>
        <v>220</v>
      </c>
      <c r="X97" s="88">
        <f t="shared" si="221"/>
        <v>280</v>
      </c>
      <c r="Y97" s="86">
        <f t="shared" si="222"/>
        <v>60</v>
      </c>
      <c r="Z97" s="87">
        <f t="shared" si="223"/>
        <v>225</v>
      </c>
      <c r="AA97" s="88">
        <f t="shared" si="224"/>
        <v>285</v>
      </c>
      <c r="AC97" s="52">
        <f t="shared" si="226"/>
        <v>0.20808518536767689</v>
      </c>
      <c r="AD97" s="56">
        <f t="shared" si="227"/>
        <v>0.79191481463232305</v>
      </c>
      <c r="AE97" s="57">
        <f t="shared" si="228"/>
        <v>1</v>
      </c>
      <c r="AF97" s="52">
        <f t="shared" si="229"/>
        <v>0.23631937210623022</v>
      </c>
      <c r="AG97" s="56">
        <f t="shared" si="230"/>
        <v>0.76368062789376978</v>
      </c>
      <c r="AH97" s="57">
        <f t="shared" si="231"/>
        <v>1</v>
      </c>
      <c r="AI97" s="52">
        <f t="shared" si="232"/>
        <v>0.21234329247110817</v>
      </c>
      <c r="AJ97" s="56">
        <f t="shared" si="233"/>
        <v>0.78765670752889183</v>
      </c>
      <c r="AK97" s="57">
        <f t="shared" si="234"/>
        <v>1</v>
      </c>
      <c r="AL97" s="52">
        <f t="shared" si="235"/>
        <v>0.21822171144262698</v>
      </c>
      <c r="AM97" s="56">
        <f t="shared" si="236"/>
        <v>0.78177828855737297</v>
      </c>
      <c r="AN97" s="57">
        <f t="shared" si="237"/>
        <v>1</v>
      </c>
    </row>
    <row r="98" spans="2:40" x14ac:dyDescent="0.25">
      <c r="B98" s="139"/>
      <c r="C98" s="205" t="s">
        <v>26</v>
      </c>
      <c r="D98" s="220">
        <v>14.750360000000001</v>
      </c>
      <c r="E98" s="216">
        <v>57.602609999999999</v>
      </c>
      <c r="F98" s="218">
        <v>72.352969999999999</v>
      </c>
      <c r="G98" s="221">
        <v>18.74173</v>
      </c>
      <c r="H98" s="225">
        <v>60.647890000000004</v>
      </c>
      <c r="I98" s="226">
        <v>79.389620000000008</v>
      </c>
      <c r="J98" s="221">
        <v>17.92728</v>
      </c>
      <c r="K98" s="225">
        <v>53.705940000000005</v>
      </c>
      <c r="L98" s="226">
        <v>71.633220000000009</v>
      </c>
      <c r="M98" s="225">
        <v>16.582229999999999</v>
      </c>
      <c r="N98" s="225">
        <v>55.737240000000007</v>
      </c>
      <c r="O98" s="225">
        <v>72.31947000000001</v>
      </c>
      <c r="P98" s="124">
        <f t="shared" si="225"/>
        <v>15</v>
      </c>
      <c r="Q98" s="120">
        <f t="shared" si="214"/>
        <v>60</v>
      </c>
      <c r="R98" s="121">
        <f t="shared" si="215"/>
        <v>70</v>
      </c>
      <c r="S98" s="124">
        <f t="shared" si="216"/>
        <v>20</v>
      </c>
      <c r="T98" s="120">
        <f t="shared" si="217"/>
        <v>60</v>
      </c>
      <c r="U98" s="121">
        <f t="shared" si="218"/>
        <v>80</v>
      </c>
      <c r="V98" s="124">
        <f t="shared" si="219"/>
        <v>20</v>
      </c>
      <c r="W98" s="120">
        <f t="shared" si="220"/>
        <v>55</v>
      </c>
      <c r="X98" s="121">
        <f t="shared" si="221"/>
        <v>70</v>
      </c>
      <c r="Y98" s="124">
        <f t="shared" si="222"/>
        <v>15</v>
      </c>
      <c r="Z98" s="120">
        <f t="shared" si="223"/>
        <v>55</v>
      </c>
      <c r="AA98" s="121">
        <f t="shared" si="224"/>
        <v>70</v>
      </c>
      <c r="AC98" s="53">
        <f t="shared" si="226"/>
        <v>0.20386668301245961</v>
      </c>
      <c r="AD98" s="58">
        <f t="shared" si="227"/>
        <v>0.79613331698754042</v>
      </c>
      <c r="AE98" s="59">
        <f t="shared" si="228"/>
        <v>1</v>
      </c>
      <c r="AF98" s="53">
        <f t="shared" si="229"/>
        <v>0.23607280145691589</v>
      </c>
      <c r="AG98" s="58">
        <f t="shared" si="230"/>
        <v>0.76392719854308411</v>
      </c>
      <c r="AH98" s="59">
        <f t="shared" si="231"/>
        <v>1</v>
      </c>
      <c r="AI98" s="53">
        <f t="shared" si="232"/>
        <v>0.25026489106590488</v>
      </c>
      <c r="AJ98" s="58">
        <f t="shared" si="233"/>
        <v>0.74973510893409512</v>
      </c>
      <c r="AK98" s="59">
        <f t="shared" si="234"/>
        <v>1</v>
      </c>
      <c r="AL98" s="53">
        <f t="shared" si="235"/>
        <v>0.22929136510541348</v>
      </c>
      <c r="AM98" s="58">
        <f t="shared" si="236"/>
        <v>0.77070863489458652</v>
      </c>
      <c r="AN98" s="59">
        <f t="shared" si="237"/>
        <v>1</v>
      </c>
    </row>
    <row r="99" spans="2:40" x14ac:dyDescent="0.25">
      <c r="B99" s="139"/>
      <c r="C99" s="205" t="s">
        <v>27</v>
      </c>
      <c r="D99" s="220">
        <v>7.3319599999999996</v>
      </c>
      <c r="E99" s="216">
        <v>26.200420000000001</v>
      </c>
      <c r="F99" s="218">
        <v>33.532380000000003</v>
      </c>
      <c r="G99" s="221">
        <v>10.04848</v>
      </c>
      <c r="H99" s="225">
        <v>25.875340000000001</v>
      </c>
      <c r="I99" s="226">
        <v>35.923819999999999</v>
      </c>
      <c r="J99" s="221">
        <v>10.72916</v>
      </c>
      <c r="K99" s="225">
        <v>25.117999999999999</v>
      </c>
      <c r="L99" s="226">
        <v>35.847160000000002</v>
      </c>
      <c r="M99" s="225">
        <v>6.8558099999999991</v>
      </c>
      <c r="N99" s="225">
        <v>23.545240000000007</v>
      </c>
      <c r="O99" s="225">
        <v>30.401050000000005</v>
      </c>
      <c r="P99" s="124">
        <f t="shared" si="225"/>
        <v>5</v>
      </c>
      <c r="Q99" s="120">
        <f t="shared" si="214"/>
        <v>25</v>
      </c>
      <c r="R99" s="121">
        <f t="shared" si="215"/>
        <v>35</v>
      </c>
      <c r="S99" s="124">
        <f t="shared" si="216"/>
        <v>10</v>
      </c>
      <c r="T99" s="120">
        <f t="shared" si="217"/>
        <v>25</v>
      </c>
      <c r="U99" s="121">
        <f t="shared" si="218"/>
        <v>35</v>
      </c>
      <c r="V99" s="124">
        <f t="shared" si="219"/>
        <v>10</v>
      </c>
      <c r="W99" s="120">
        <f t="shared" si="220"/>
        <v>25</v>
      </c>
      <c r="X99" s="121">
        <f t="shared" si="221"/>
        <v>35</v>
      </c>
      <c r="Y99" s="124">
        <f t="shared" si="222"/>
        <v>5</v>
      </c>
      <c r="Z99" s="120">
        <f t="shared" si="223"/>
        <v>25</v>
      </c>
      <c r="AA99" s="121">
        <f t="shared" si="224"/>
        <v>30</v>
      </c>
      <c r="AC99" s="53">
        <f t="shared" si="226"/>
        <v>0.21865313467162184</v>
      </c>
      <c r="AD99" s="58">
        <f t="shared" si="227"/>
        <v>0.78134686532837805</v>
      </c>
      <c r="AE99" s="59">
        <f t="shared" si="228"/>
        <v>1</v>
      </c>
      <c r="AF99" s="53">
        <f t="shared" si="229"/>
        <v>0.27971635533192185</v>
      </c>
      <c r="AG99" s="58">
        <f t="shared" si="230"/>
        <v>0.72028364466807826</v>
      </c>
      <c r="AH99" s="59">
        <f t="shared" si="231"/>
        <v>1</v>
      </c>
      <c r="AI99" s="53">
        <f t="shared" si="232"/>
        <v>0.29930292943708792</v>
      </c>
      <c r="AJ99" s="58">
        <f t="shared" si="233"/>
        <v>0.70069707056291197</v>
      </c>
      <c r="AK99" s="59">
        <f t="shared" si="234"/>
        <v>1</v>
      </c>
      <c r="AL99" s="53">
        <f t="shared" si="235"/>
        <v>0.22551227671412657</v>
      </c>
      <c r="AM99" s="58">
        <f t="shared" si="236"/>
        <v>0.77448772328587345</v>
      </c>
      <c r="AN99" s="59">
        <f t="shared" si="237"/>
        <v>1</v>
      </c>
    </row>
    <row r="100" spans="2:40" x14ac:dyDescent="0.25">
      <c r="B100" s="139"/>
      <c r="C100" s="205" t="s">
        <v>28</v>
      </c>
      <c r="D100" s="222">
        <v>3.4696100000000003</v>
      </c>
      <c r="E100" s="227">
        <v>13.479150000000001</v>
      </c>
      <c r="F100" s="228">
        <v>16.94876</v>
      </c>
      <c r="G100" s="222">
        <v>4.7936800000000002</v>
      </c>
      <c r="H100" s="227">
        <v>20.831280000000003</v>
      </c>
      <c r="I100" s="228">
        <v>25.624960000000002</v>
      </c>
      <c r="J100" s="222">
        <v>6.8317899999999989</v>
      </c>
      <c r="K100" s="227">
        <v>18.89</v>
      </c>
      <c r="L100" s="228">
        <v>25.721789999999999</v>
      </c>
      <c r="M100" s="227">
        <v>8.5754199999999994</v>
      </c>
      <c r="N100" s="227">
        <v>11.11397</v>
      </c>
      <c r="O100" s="227">
        <v>19.68939</v>
      </c>
      <c r="P100" s="140">
        <f t="shared" si="225"/>
        <v>5</v>
      </c>
      <c r="Q100" s="141">
        <f t="shared" si="214"/>
        <v>15</v>
      </c>
      <c r="R100" s="142">
        <f t="shared" si="215"/>
        <v>15</v>
      </c>
      <c r="S100" s="140">
        <f t="shared" si="216"/>
        <v>5</v>
      </c>
      <c r="T100" s="141">
        <f t="shared" si="217"/>
        <v>20</v>
      </c>
      <c r="U100" s="142">
        <f t="shared" si="218"/>
        <v>25</v>
      </c>
      <c r="V100" s="140">
        <f t="shared" si="219"/>
        <v>5</v>
      </c>
      <c r="W100" s="141">
        <f t="shared" si="220"/>
        <v>20</v>
      </c>
      <c r="X100" s="142">
        <f t="shared" si="221"/>
        <v>25</v>
      </c>
      <c r="Y100" s="140">
        <f t="shared" si="222"/>
        <v>10</v>
      </c>
      <c r="Z100" s="141">
        <f t="shared" si="223"/>
        <v>10</v>
      </c>
      <c r="AA100" s="142">
        <f t="shared" si="224"/>
        <v>20</v>
      </c>
      <c r="AC100" s="54">
        <f t="shared" si="226"/>
        <v>0.20471173112369284</v>
      </c>
      <c r="AD100" s="60">
        <f t="shared" si="227"/>
        <v>0.79528826887630721</v>
      </c>
      <c r="AE100" s="61">
        <f t="shared" si="228"/>
        <v>1</v>
      </c>
      <c r="AF100" s="54">
        <f t="shared" si="229"/>
        <v>0.18707073103723867</v>
      </c>
      <c r="AG100" s="60">
        <f t="shared" si="230"/>
        <v>0.81292926896276141</v>
      </c>
      <c r="AH100" s="61">
        <f t="shared" si="231"/>
        <v>1</v>
      </c>
      <c r="AI100" s="54">
        <f t="shared" si="232"/>
        <v>0.26560321035200113</v>
      </c>
      <c r="AJ100" s="60">
        <f t="shared" si="233"/>
        <v>0.73439678964799893</v>
      </c>
      <c r="AK100" s="61">
        <f t="shared" si="234"/>
        <v>1</v>
      </c>
      <c r="AL100" s="54">
        <f t="shared" si="235"/>
        <v>0.43553507752144682</v>
      </c>
      <c r="AM100" s="60">
        <f t="shared" si="236"/>
        <v>0.56446492247855318</v>
      </c>
      <c r="AN100" s="61">
        <f t="shared" si="237"/>
        <v>1</v>
      </c>
    </row>
    <row r="101" spans="2:40" x14ac:dyDescent="0.25">
      <c r="B101" s="139"/>
      <c r="C101" s="205" t="s">
        <v>29</v>
      </c>
      <c r="D101" s="222">
        <v>3.9167999999999998</v>
      </c>
      <c r="E101" s="227">
        <v>4.1164400000000008</v>
      </c>
      <c r="F101" s="228">
        <v>8.033240000000001</v>
      </c>
      <c r="G101" s="222">
        <v>3.3333399999999997</v>
      </c>
      <c r="H101" s="227">
        <v>5.3685200000000002</v>
      </c>
      <c r="I101" s="228">
        <v>8.7018599999999999</v>
      </c>
      <c r="J101" s="222">
        <v>3.6674799999999999</v>
      </c>
      <c r="K101" s="227">
        <v>6.5523100000000003</v>
      </c>
      <c r="L101" s="228">
        <v>10.21979</v>
      </c>
      <c r="M101" s="227">
        <v>5.8611400000000007</v>
      </c>
      <c r="N101" s="227">
        <v>10.391010000000001</v>
      </c>
      <c r="O101" s="227">
        <v>16.25215</v>
      </c>
      <c r="P101" s="140">
        <f t="shared" si="225"/>
        <v>5</v>
      </c>
      <c r="Q101" s="141">
        <f t="shared" si="214"/>
        <v>5</v>
      </c>
      <c r="R101" s="142">
        <f t="shared" si="215"/>
        <v>10</v>
      </c>
      <c r="S101" s="140">
        <f t="shared" si="216"/>
        <v>5</v>
      </c>
      <c r="T101" s="141">
        <f t="shared" si="217"/>
        <v>5</v>
      </c>
      <c r="U101" s="142">
        <f t="shared" si="218"/>
        <v>10</v>
      </c>
      <c r="V101" s="140">
        <f t="shared" si="219"/>
        <v>5</v>
      </c>
      <c r="W101" s="141">
        <f t="shared" si="220"/>
        <v>5</v>
      </c>
      <c r="X101" s="142">
        <f t="shared" si="221"/>
        <v>10</v>
      </c>
      <c r="Y101" s="140">
        <f t="shared" si="222"/>
        <v>5</v>
      </c>
      <c r="Z101" s="141">
        <f t="shared" si="223"/>
        <v>10</v>
      </c>
      <c r="AA101" s="142">
        <f t="shared" si="224"/>
        <v>15</v>
      </c>
      <c r="AC101" s="54">
        <f t="shared" si="226"/>
        <v>0.48757412949196083</v>
      </c>
      <c r="AD101" s="60">
        <f t="shared" si="227"/>
        <v>0.51242587050803912</v>
      </c>
      <c r="AE101" s="61">
        <f t="shared" si="228"/>
        <v>1</v>
      </c>
      <c r="AF101" s="54">
        <f t="shared" si="229"/>
        <v>0.38306063301409121</v>
      </c>
      <c r="AG101" s="60">
        <f t="shared" si="230"/>
        <v>0.61693936698590879</v>
      </c>
      <c r="AH101" s="61">
        <f t="shared" si="231"/>
        <v>1</v>
      </c>
      <c r="AI101" s="54">
        <f t="shared" si="232"/>
        <v>0.35886060281082094</v>
      </c>
      <c r="AJ101" s="60">
        <f t="shared" si="233"/>
        <v>0.64113939718917912</v>
      </c>
      <c r="AK101" s="61">
        <f t="shared" si="234"/>
        <v>1</v>
      </c>
      <c r="AL101" s="54">
        <f t="shared" si="235"/>
        <v>0.36063782330337835</v>
      </c>
      <c r="AM101" s="60">
        <f t="shared" si="236"/>
        <v>0.63936217669662176</v>
      </c>
      <c r="AN101" s="61">
        <f t="shared" si="237"/>
        <v>1</v>
      </c>
    </row>
    <row r="102" spans="2:40" x14ac:dyDescent="0.25">
      <c r="B102" s="139"/>
      <c r="C102" s="205" t="s">
        <v>30</v>
      </c>
      <c r="D102" s="222">
        <v>1.3463499999999999</v>
      </c>
      <c r="E102" s="227">
        <v>3.9715199999999999</v>
      </c>
      <c r="F102" s="228">
        <v>5.3178700000000001</v>
      </c>
      <c r="G102" s="222">
        <v>5.8000000000000007</v>
      </c>
      <c r="H102" s="227">
        <v>5.1003100000000003</v>
      </c>
      <c r="I102" s="228">
        <v>10.900310000000001</v>
      </c>
      <c r="J102" s="222">
        <v>5.5593000000000004</v>
      </c>
      <c r="K102" s="227">
        <v>3.3886500000000002</v>
      </c>
      <c r="L102" s="228">
        <v>8.9479500000000005</v>
      </c>
      <c r="M102" s="227">
        <v>3.7140500000000003</v>
      </c>
      <c r="N102" s="227">
        <v>4.5640000000000001</v>
      </c>
      <c r="O102" s="227">
        <v>8.2780500000000004</v>
      </c>
      <c r="P102" s="140">
        <f t="shared" si="225"/>
        <v>0</v>
      </c>
      <c r="Q102" s="141">
        <f t="shared" si="214"/>
        <v>5</v>
      </c>
      <c r="R102" s="142">
        <f t="shared" si="215"/>
        <v>5</v>
      </c>
      <c r="S102" s="140">
        <f t="shared" si="216"/>
        <v>5</v>
      </c>
      <c r="T102" s="141">
        <f t="shared" si="217"/>
        <v>5</v>
      </c>
      <c r="U102" s="142">
        <f t="shared" si="218"/>
        <v>10</v>
      </c>
      <c r="V102" s="140">
        <f t="shared" si="219"/>
        <v>5</v>
      </c>
      <c r="W102" s="141">
        <f t="shared" si="220"/>
        <v>5</v>
      </c>
      <c r="X102" s="142">
        <f t="shared" si="221"/>
        <v>10</v>
      </c>
      <c r="Y102" s="140">
        <f t="shared" si="222"/>
        <v>5</v>
      </c>
      <c r="Z102" s="141">
        <f t="shared" si="223"/>
        <v>5</v>
      </c>
      <c r="AA102" s="142">
        <f t="shared" si="224"/>
        <v>10</v>
      </c>
      <c r="AC102" s="54">
        <f t="shared" si="226"/>
        <v>0.25317467331845267</v>
      </c>
      <c r="AD102" s="60">
        <f t="shared" si="227"/>
        <v>0.74682532668154733</v>
      </c>
      <c r="AE102" s="61">
        <f t="shared" si="228"/>
        <v>1</v>
      </c>
      <c r="AF102" s="54">
        <f t="shared" si="229"/>
        <v>0.53209495876722779</v>
      </c>
      <c r="AG102" s="60">
        <f t="shared" si="230"/>
        <v>0.46790504123277227</v>
      </c>
      <c r="AH102" s="61">
        <f t="shared" si="231"/>
        <v>1</v>
      </c>
      <c r="AI102" s="54">
        <f t="shared" si="232"/>
        <v>0.6212931453573165</v>
      </c>
      <c r="AJ102" s="60">
        <f t="shared" si="233"/>
        <v>0.3787068546426835</v>
      </c>
      <c r="AK102" s="61">
        <f t="shared" si="234"/>
        <v>1</v>
      </c>
      <c r="AL102" s="54">
        <f t="shared" si="235"/>
        <v>0.44866242653765082</v>
      </c>
      <c r="AM102" s="60">
        <f t="shared" si="236"/>
        <v>0.55133757346234924</v>
      </c>
      <c r="AN102" s="61">
        <f t="shared" si="237"/>
        <v>1</v>
      </c>
    </row>
    <row r="103" spans="2:40" x14ac:dyDescent="0.25">
      <c r="B103" s="139"/>
      <c r="C103" s="205" t="s">
        <v>31</v>
      </c>
      <c r="D103" s="222">
        <v>0</v>
      </c>
      <c r="E103" s="227">
        <v>4.5830000000000002</v>
      </c>
      <c r="F103" s="228">
        <v>4.5830000000000002</v>
      </c>
      <c r="G103" s="222">
        <v>2</v>
      </c>
      <c r="H103" s="227">
        <v>4.9105699999999999</v>
      </c>
      <c r="I103" s="228">
        <v>6.9105699999999999</v>
      </c>
      <c r="J103" s="222">
        <v>1.752</v>
      </c>
      <c r="K103" s="227">
        <v>9.5160800000000005</v>
      </c>
      <c r="L103" s="228">
        <v>11.268080000000001</v>
      </c>
      <c r="M103" s="227">
        <v>0.69620000000000004</v>
      </c>
      <c r="N103" s="227">
        <v>7.3770799999999994</v>
      </c>
      <c r="O103" s="227">
        <v>8.0732799999999987</v>
      </c>
      <c r="P103" s="143">
        <f t="shared" si="225"/>
        <v>0</v>
      </c>
      <c r="Q103" s="144">
        <f t="shared" si="214"/>
        <v>5</v>
      </c>
      <c r="R103" s="145">
        <f t="shared" si="215"/>
        <v>5</v>
      </c>
      <c r="S103" s="143">
        <f t="shared" si="216"/>
        <v>0</v>
      </c>
      <c r="T103" s="144">
        <f t="shared" si="217"/>
        <v>5</v>
      </c>
      <c r="U103" s="145">
        <f t="shared" si="218"/>
        <v>5</v>
      </c>
      <c r="V103" s="143">
        <f t="shared" si="219"/>
        <v>0</v>
      </c>
      <c r="W103" s="144">
        <f t="shared" si="220"/>
        <v>10</v>
      </c>
      <c r="X103" s="145">
        <f t="shared" si="221"/>
        <v>10</v>
      </c>
      <c r="Y103" s="143">
        <f t="shared" si="222"/>
        <v>0</v>
      </c>
      <c r="Z103" s="144">
        <f t="shared" si="223"/>
        <v>5</v>
      </c>
      <c r="AA103" s="145">
        <f t="shared" si="224"/>
        <v>10</v>
      </c>
      <c r="AC103" s="54">
        <f t="shared" si="226"/>
        <v>0</v>
      </c>
      <c r="AD103" s="60">
        <f t="shared" si="227"/>
        <v>1</v>
      </c>
      <c r="AE103" s="61">
        <f t="shared" si="228"/>
        <v>1</v>
      </c>
      <c r="AF103" s="54">
        <f t="shared" si="229"/>
        <v>0.2894117272526</v>
      </c>
      <c r="AG103" s="60">
        <f t="shared" si="230"/>
        <v>0.7105882727474</v>
      </c>
      <c r="AH103" s="61">
        <f t="shared" si="231"/>
        <v>1</v>
      </c>
      <c r="AI103" s="54">
        <f t="shared" si="232"/>
        <v>0.15548345414658041</v>
      </c>
      <c r="AJ103" s="60">
        <f t="shared" si="233"/>
        <v>0.84451654585341951</v>
      </c>
      <c r="AK103" s="61">
        <f t="shared" si="234"/>
        <v>1</v>
      </c>
      <c r="AL103" s="54">
        <f t="shared" si="235"/>
        <v>8.6235086606682804E-2</v>
      </c>
      <c r="AM103" s="60">
        <f t="shared" si="236"/>
        <v>0.91376491339331734</v>
      </c>
      <c r="AN103" s="61">
        <f t="shared" si="237"/>
        <v>1</v>
      </c>
    </row>
    <row r="104" spans="2:40" x14ac:dyDescent="0.25">
      <c r="B104" s="139"/>
      <c r="C104" s="205" t="s">
        <v>32</v>
      </c>
      <c r="D104" s="222">
        <v>1</v>
      </c>
      <c r="E104" s="227">
        <v>1.9787899999999998</v>
      </c>
      <c r="F104" s="228">
        <v>2.97879</v>
      </c>
      <c r="G104" s="222">
        <v>0.82599999999999996</v>
      </c>
      <c r="H104" s="227">
        <v>1.369</v>
      </c>
      <c r="I104" s="228">
        <v>2.1949999999999998</v>
      </c>
      <c r="J104" s="222">
        <v>0</v>
      </c>
      <c r="K104" s="227">
        <v>1.851</v>
      </c>
      <c r="L104" s="228">
        <v>1.851</v>
      </c>
      <c r="M104" s="227">
        <v>0</v>
      </c>
      <c r="N104" s="227">
        <v>1.5699999999999998</v>
      </c>
      <c r="O104" s="227">
        <v>1.5699999999999998</v>
      </c>
      <c r="P104" s="143">
        <f t="shared" si="225"/>
        <v>0</v>
      </c>
      <c r="Q104" s="144">
        <f t="shared" si="214"/>
        <v>0</v>
      </c>
      <c r="R104" s="145">
        <f t="shared" si="215"/>
        <v>5</v>
      </c>
      <c r="S104" s="143">
        <f t="shared" si="216"/>
        <v>0</v>
      </c>
      <c r="T104" s="144">
        <f t="shared" si="217"/>
        <v>0</v>
      </c>
      <c r="U104" s="145">
        <f t="shared" si="218"/>
        <v>0</v>
      </c>
      <c r="V104" s="143">
        <f t="shared" si="219"/>
        <v>0</v>
      </c>
      <c r="W104" s="144">
        <f t="shared" si="220"/>
        <v>0</v>
      </c>
      <c r="X104" s="145">
        <f t="shared" si="221"/>
        <v>0</v>
      </c>
      <c r="Y104" s="143">
        <f t="shared" si="222"/>
        <v>0</v>
      </c>
      <c r="Z104" s="144">
        <f t="shared" si="223"/>
        <v>0</v>
      </c>
      <c r="AA104" s="145">
        <f t="shared" si="224"/>
        <v>0</v>
      </c>
      <c r="AC104" s="54">
        <f t="shared" si="226"/>
        <v>0.33570678026984113</v>
      </c>
      <c r="AD104" s="60">
        <f t="shared" si="227"/>
        <v>0.66429321973015887</v>
      </c>
      <c r="AE104" s="61">
        <f t="shared" si="228"/>
        <v>1</v>
      </c>
      <c r="AF104" s="54">
        <f t="shared" si="229"/>
        <v>0.3763097949886105</v>
      </c>
      <c r="AG104" s="60">
        <f t="shared" si="230"/>
        <v>0.62369020501138961</v>
      </c>
      <c r="AH104" s="61">
        <f t="shared" si="231"/>
        <v>1</v>
      </c>
      <c r="AI104" s="54">
        <f t="shared" si="232"/>
        <v>0</v>
      </c>
      <c r="AJ104" s="60">
        <f t="shared" si="233"/>
        <v>1</v>
      </c>
      <c r="AK104" s="61">
        <f t="shared" si="234"/>
        <v>1</v>
      </c>
      <c r="AL104" s="54">
        <f t="shared" si="235"/>
        <v>0</v>
      </c>
      <c r="AM104" s="60">
        <f t="shared" si="236"/>
        <v>1</v>
      </c>
      <c r="AN104" s="61">
        <f t="shared" si="237"/>
        <v>1</v>
      </c>
    </row>
    <row r="105" spans="2:40" x14ac:dyDescent="0.25">
      <c r="B105" s="146"/>
      <c r="C105" s="208" t="s">
        <v>8</v>
      </c>
      <c r="D105" s="223">
        <v>145.52439000000001</v>
      </c>
      <c r="E105" s="229">
        <v>550.87734000000012</v>
      </c>
      <c r="F105" s="230">
        <v>696.40172999999993</v>
      </c>
      <c r="G105" s="223">
        <v>185.49602999999999</v>
      </c>
      <c r="H105" s="229">
        <v>604.27793000000008</v>
      </c>
      <c r="I105" s="230">
        <v>789.7739600000001</v>
      </c>
      <c r="J105" s="223">
        <v>196.74155000000005</v>
      </c>
      <c r="K105" s="229">
        <v>659.90373</v>
      </c>
      <c r="L105" s="230">
        <v>856.64527999999996</v>
      </c>
      <c r="M105" s="229">
        <v>193.12630000000004</v>
      </c>
      <c r="N105" s="229">
        <v>658.27858000000015</v>
      </c>
      <c r="O105" s="229">
        <v>851.40488000000016</v>
      </c>
      <c r="P105" s="148">
        <f t="shared" si="225"/>
        <v>145</v>
      </c>
      <c r="Q105" s="149">
        <f t="shared" si="214"/>
        <v>550</v>
      </c>
      <c r="R105" s="150">
        <f t="shared" si="215"/>
        <v>695</v>
      </c>
      <c r="S105" s="148">
        <f t="shared" si="216"/>
        <v>185</v>
      </c>
      <c r="T105" s="149">
        <f t="shared" si="217"/>
        <v>605</v>
      </c>
      <c r="U105" s="150">
        <f t="shared" si="218"/>
        <v>790</v>
      </c>
      <c r="V105" s="148">
        <f t="shared" si="219"/>
        <v>195</v>
      </c>
      <c r="W105" s="149">
        <f t="shared" si="220"/>
        <v>660</v>
      </c>
      <c r="X105" s="150">
        <f t="shared" si="221"/>
        <v>855</v>
      </c>
      <c r="Y105" s="148">
        <f t="shared" si="222"/>
        <v>195</v>
      </c>
      <c r="Z105" s="149">
        <f t="shared" si="223"/>
        <v>660</v>
      </c>
      <c r="AA105" s="150">
        <f t="shared" si="224"/>
        <v>850</v>
      </c>
      <c r="AC105" s="55">
        <f t="shared" si="226"/>
        <v>0.20896615233853602</v>
      </c>
      <c r="AD105" s="62">
        <f t="shared" si="227"/>
        <v>0.79103384766146423</v>
      </c>
      <c r="AE105" s="63">
        <f t="shared" si="228"/>
        <v>1</v>
      </c>
      <c r="AF105" s="55">
        <f t="shared" si="229"/>
        <v>0.23487230447557422</v>
      </c>
      <c r="AG105" s="62">
        <f t="shared" si="230"/>
        <v>0.76512769552442572</v>
      </c>
      <c r="AH105" s="63">
        <f t="shared" si="231"/>
        <v>1</v>
      </c>
      <c r="AI105" s="55">
        <f t="shared" si="232"/>
        <v>0.22966513047267365</v>
      </c>
      <c r="AJ105" s="62">
        <f t="shared" si="233"/>
        <v>0.77033486952732644</v>
      </c>
      <c r="AK105" s="63">
        <f t="shared" si="234"/>
        <v>1</v>
      </c>
      <c r="AL105" s="55">
        <f t="shared" si="235"/>
        <v>0.2268325030037413</v>
      </c>
      <c r="AM105" s="62">
        <f t="shared" si="236"/>
        <v>0.77316749699625875</v>
      </c>
      <c r="AN105" s="63">
        <f t="shared" si="237"/>
        <v>1</v>
      </c>
    </row>
    <row r="106" spans="2:40" x14ac:dyDescent="0.25">
      <c r="D106" s="275"/>
      <c r="E106" s="275"/>
      <c r="F106" s="275"/>
      <c r="G106" s="275"/>
      <c r="H106" s="275"/>
      <c r="I106" s="275"/>
      <c r="J106" s="232"/>
      <c r="K106" s="232"/>
      <c r="L106" s="232"/>
      <c r="M106"/>
      <c r="N106"/>
      <c r="O106"/>
    </row>
    <row r="107" spans="2:40" x14ac:dyDescent="0.25">
      <c r="B107" s="319" t="s">
        <v>22</v>
      </c>
      <c r="C107" s="320"/>
      <c r="D107" s="254">
        <v>628.24222999999995</v>
      </c>
      <c r="E107" s="255">
        <v>2657.0027900000005</v>
      </c>
      <c r="F107" s="256">
        <v>3285.2450200000003</v>
      </c>
      <c r="G107" s="254">
        <v>691.10465000000022</v>
      </c>
      <c r="H107" s="255">
        <v>2781.3928699999988</v>
      </c>
      <c r="I107" s="256">
        <v>3472.4975199999999</v>
      </c>
      <c r="J107" s="194">
        <v>749.9905500000001</v>
      </c>
      <c r="K107" s="195">
        <v>2955.5410199999997</v>
      </c>
      <c r="L107" s="196">
        <v>3705.5315699999992</v>
      </c>
      <c r="M107" s="215">
        <v>779.59408999999994</v>
      </c>
      <c r="N107" s="215">
        <v>3015.7765999999992</v>
      </c>
      <c r="O107" s="215">
        <v>3795.3706899999993</v>
      </c>
      <c r="P107" s="20">
        <f>MROUND(D107,5)</f>
        <v>630</v>
      </c>
      <c r="Q107" s="21">
        <f t="shared" ref="Q107:U107" si="238">MROUND(E107,5)</f>
        <v>2655</v>
      </c>
      <c r="R107" s="22">
        <f t="shared" si="238"/>
        <v>3285</v>
      </c>
      <c r="S107" s="20">
        <f t="shared" si="238"/>
        <v>690</v>
      </c>
      <c r="T107" s="21">
        <f t="shared" si="238"/>
        <v>2780</v>
      </c>
      <c r="U107" s="22">
        <f t="shared" si="238"/>
        <v>3470</v>
      </c>
      <c r="V107" s="20">
        <f t="shared" ref="V107" si="239">MROUND(J107,5)</f>
        <v>750</v>
      </c>
      <c r="W107" s="21">
        <f t="shared" ref="W107" si="240">MROUND(K107,5)</f>
        <v>2955</v>
      </c>
      <c r="X107" s="22">
        <f t="shared" ref="X107" si="241">MROUND(L107,5)</f>
        <v>3705</v>
      </c>
      <c r="Y107" s="20">
        <f t="shared" ref="Y107" si="242">MROUND(M107,5)</f>
        <v>780</v>
      </c>
      <c r="Z107" s="21">
        <f t="shared" ref="Z107" si="243">MROUND(N107,5)</f>
        <v>3015</v>
      </c>
      <c r="AA107" s="22">
        <f t="shared" ref="AA107" si="244">MROUND(O107,5)</f>
        <v>3795</v>
      </c>
      <c r="AC107" s="78">
        <f t="shared" ref="AC107" si="245">IF(D107="","~",IF(F107=0,"*",D107/F107))</f>
        <v>0.19123146863487214</v>
      </c>
      <c r="AD107" s="79">
        <f t="shared" ref="AD107" si="246">IF(E107="","~",IF(F107=0,"*",E107/F107))</f>
        <v>0.80876853136512794</v>
      </c>
      <c r="AE107" s="80">
        <f t="shared" ref="AE107" si="247">IF(AND(AC107="~",AD107="~"),"~",IF(F107=0,"*",F107/F107))</f>
        <v>1</v>
      </c>
      <c r="AF107" s="79">
        <f t="shared" ref="AF107" si="248">IF(G107="","~",IF(I107=0,"*",G107/I107))</f>
        <v>0.19902235956096528</v>
      </c>
      <c r="AG107" s="79">
        <f t="shared" ref="AG107" si="249">IF(H107="","~",IF(I107=0,"*",H107/I107))</f>
        <v>0.80097764043903441</v>
      </c>
      <c r="AH107" s="80">
        <f t="shared" ref="AH107" si="250">IF(AND(AF107="~",AG107="~"),"~",IF(I107=0,"*",I107/I107))</f>
        <v>1</v>
      </c>
      <c r="AI107" s="79">
        <f t="shared" ref="AI107" si="251">IF(J107="","~",IF(L107=0,"*",J107/L107))</f>
        <v>0.20239756046660812</v>
      </c>
      <c r="AJ107" s="79">
        <f t="shared" ref="AJ107" si="252">IF(K107="","~",IF(L107=0,"*",K107/L107))</f>
        <v>0.79760243953339205</v>
      </c>
      <c r="AK107" s="80">
        <f t="shared" ref="AK107" si="253">IF(AND(AI107="~",AJ107="~"),"~",IF(L107=0,"*",L107/L107))</f>
        <v>1</v>
      </c>
      <c r="AL107" s="79">
        <f t="shared" ref="AL107" si="254">IF(M107="","~",IF(O107=0,"*",M107/O107))</f>
        <v>0.20540657387012706</v>
      </c>
      <c r="AM107" s="79">
        <f t="shared" ref="AM107" si="255">IF(N107="","~",IF(O107=0,"*",N107/O107))</f>
        <v>0.79459342612987294</v>
      </c>
      <c r="AN107" s="80">
        <f t="shared" ref="AN107" si="256">IF(AND(AL107="~",AM107="~"),"~",IF(O107=0,"*",O107/O107))</f>
        <v>1</v>
      </c>
    </row>
    <row r="108" spans="2:40" x14ac:dyDescent="0.25">
      <c r="B108" s="295"/>
      <c r="C108" s="295"/>
      <c r="D108" s="296"/>
      <c r="E108" s="296"/>
      <c r="F108" s="296"/>
      <c r="G108" s="296"/>
      <c r="H108" s="296"/>
      <c r="I108" s="296"/>
      <c r="J108" s="297"/>
      <c r="K108" s="297"/>
      <c r="L108" s="297"/>
      <c r="M108" s="297"/>
      <c r="N108" s="297"/>
      <c r="O108" s="297"/>
      <c r="P108" s="298"/>
      <c r="Q108" s="298"/>
      <c r="R108" s="298"/>
      <c r="S108" s="298"/>
      <c r="T108" s="298"/>
      <c r="U108" s="298"/>
      <c r="V108" s="298"/>
      <c r="W108" s="298"/>
      <c r="X108" s="298"/>
      <c r="Y108" s="298"/>
      <c r="Z108" s="298"/>
      <c r="AA108" s="298"/>
      <c r="AC108" s="299"/>
      <c r="AD108" s="299"/>
      <c r="AE108" s="299"/>
      <c r="AF108" s="299"/>
      <c r="AG108" s="299"/>
      <c r="AH108" s="299"/>
      <c r="AI108" s="299"/>
      <c r="AJ108" s="299"/>
      <c r="AK108" s="299"/>
      <c r="AL108" s="299"/>
      <c r="AM108" s="299"/>
      <c r="AN108" s="299"/>
    </row>
    <row r="109" spans="2:40" x14ac:dyDescent="0.25">
      <c r="B109" s="51" t="s">
        <v>91</v>
      </c>
    </row>
    <row r="110" spans="2:40" x14ac:dyDescent="0.25">
      <c r="B110" s="65" t="s">
        <v>106</v>
      </c>
    </row>
    <row r="111" spans="2:40" x14ac:dyDescent="0.25">
      <c r="J111" s="231"/>
      <c r="K111" s="231"/>
      <c r="L111" s="231"/>
    </row>
    <row r="121" ht="15" customHeight="1" x14ac:dyDescent="0.25"/>
    <row r="123" ht="15" customHeight="1" x14ac:dyDescent="0.25"/>
  </sheetData>
  <sheetProtection password="A3DE" sheet="1" objects="1" scenarios="1"/>
  <mergeCells count="88">
    <mergeCell ref="AL92:AN92"/>
    <mergeCell ref="AL8:AN8"/>
    <mergeCell ref="AL33:AN33"/>
    <mergeCell ref="AL42:AN42"/>
    <mergeCell ref="AL61:AN61"/>
    <mergeCell ref="AL77:AN77"/>
    <mergeCell ref="M92:O92"/>
    <mergeCell ref="Y8:AA8"/>
    <mergeCell ref="Y33:AA33"/>
    <mergeCell ref="Y42:AA42"/>
    <mergeCell ref="Y61:AA61"/>
    <mergeCell ref="Y77:AA77"/>
    <mergeCell ref="Y92:AA92"/>
    <mergeCell ref="P61:R61"/>
    <mergeCell ref="S61:U61"/>
    <mergeCell ref="P77:R77"/>
    <mergeCell ref="B107:C107"/>
    <mergeCell ref="AF77:AH77"/>
    <mergeCell ref="B92:B93"/>
    <mergeCell ref="C92:C93"/>
    <mergeCell ref="D92:F92"/>
    <mergeCell ref="G92:I92"/>
    <mergeCell ref="P92:R92"/>
    <mergeCell ref="S92:U92"/>
    <mergeCell ref="AC92:AE92"/>
    <mergeCell ref="AF92:AH92"/>
    <mergeCell ref="B79:B81"/>
    <mergeCell ref="S77:U77"/>
    <mergeCell ref="AC77:AE77"/>
    <mergeCell ref="J92:L92"/>
    <mergeCell ref="V77:X77"/>
    <mergeCell ref="V92:X92"/>
    <mergeCell ref="J61:L61"/>
    <mergeCell ref="J77:L77"/>
    <mergeCell ref="M61:O61"/>
    <mergeCell ref="M77:O77"/>
    <mergeCell ref="B51:C51"/>
    <mergeCell ref="B61:B62"/>
    <mergeCell ref="C61:C62"/>
    <mergeCell ref="D61:F61"/>
    <mergeCell ref="G61:I61"/>
    <mergeCell ref="B77:B78"/>
    <mergeCell ref="C77:C78"/>
    <mergeCell ref="D77:F77"/>
    <mergeCell ref="G77:I77"/>
    <mergeCell ref="AC61:AE61"/>
    <mergeCell ref="AF61:AH61"/>
    <mergeCell ref="S33:U33"/>
    <mergeCell ref="AC33:AE33"/>
    <mergeCell ref="AF33:AH33"/>
    <mergeCell ref="S42:U42"/>
    <mergeCell ref="AC42:AE42"/>
    <mergeCell ref="AF42:AH42"/>
    <mergeCell ref="V33:X33"/>
    <mergeCell ref="V42:X42"/>
    <mergeCell ref="V61:X61"/>
    <mergeCell ref="B42:B43"/>
    <mergeCell ref="C42:C43"/>
    <mergeCell ref="D42:F42"/>
    <mergeCell ref="G42:I42"/>
    <mergeCell ref="P42:R42"/>
    <mergeCell ref="J42:L42"/>
    <mergeCell ref="M42:O42"/>
    <mergeCell ref="B33:B34"/>
    <mergeCell ref="C33:C34"/>
    <mergeCell ref="D33:F33"/>
    <mergeCell ref="G33:I33"/>
    <mergeCell ref="P33:R33"/>
    <mergeCell ref="J33:L33"/>
    <mergeCell ref="M33:O33"/>
    <mergeCell ref="AC8:AE8"/>
    <mergeCell ref="AF8:AH8"/>
    <mergeCell ref="D8:F8"/>
    <mergeCell ref="G8:I8"/>
    <mergeCell ref="B25:C25"/>
    <mergeCell ref="B8:B9"/>
    <mergeCell ref="C8:C9"/>
    <mergeCell ref="P8:R8"/>
    <mergeCell ref="S8:U8"/>
    <mergeCell ref="J8:L8"/>
    <mergeCell ref="V8:X8"/>
    <mergeCell ref="M8:O8"/>
    <mergeCell ref="AI92:AK92"/>
    <mergeCell ref="AI8:AK8"/>
    <mergeCell ref="AI33:AK33"/>
    <mergeCell ref="AI42:AK42"/>
    <mergeCell ref="AI61:AK61"/>
    <mergeCell ref="AI77:AK77"/>
  </mergeCells>
  <pageMargins left="0.7" right="0.7" top="0.75" bottom="0.75" header="0.3" footer="0.3"/>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2"/>
  <sheetViews>
    <sheetView showGridLines="0" showRowColHeaders="0" workbookViewId="0"/>
  </sheetViews>
  <sheetFormatPr defaultRowHeight="15" x14ac:dyDescent="0.25"/>
  <cols>
    <col min="1" max="1" width="3.5703125" style="51" customWidth="1"/>
    <col min="2" max="2" width="13.85546875" style="51" customWidth="1"/>
    <col min="3" max="12" width="10" style="51" customWidth="1"/>
    <col min="13" max="16384" width="9.140625" style="51"/>
  </cols>
  <sheetData>
    <row r="2" spans="2:15" ht="15" customHeight="1" x14ac:dyDescent="0.25">
      <c r="B2" s="338" t="s">
        <v>92</v>
      </c>
      <c r="C2" s="338"/>
      <c r="D2" s="338"/>
      <c r="E2" s="338"/>
      <c r="F2" s="338"/>
      <c r="G2" s="338"/>
      <c r="H2" s="338"/>
      <c r="I2" s="338"/>
      <c r="J2" s="338"/>
      <c r="K2" s="338"/>
      <c r="L2" s="338"/>
      <c r="M2" s="338"/>
    </row>
    <row r="3" spans="2:15" x14ac:dyDescent="0.25">
      <c r="B3" s="338"/>
      <c r="C3" s="338"/>
      <c r="D3" s="338"/>
      <c r="E3" s="338"/>
      <c r="F3" s="338"/>
      <c r="G3" s="338"/>
      <c r="H3" s="338"/>
      <c r="I3" s="338"/>
      <c r="J3" s="338"/>
      <c r="K3" s="338"/>
      <c r="L3" s="338"/>
      <c r="M3" s="338"/>
    </row>
    <row r="4" spans="2:15" x14ac:dyDescent="0.25">
      <c r="B4" s="51" t="s">
        <v>79</v>
      </c>
    </row>
    <row r="7" spans="2:15" x14ac:dyDescent="0.25">
      <c r="B7" s="290" t="s">
        <v>101</v>
      </c>
    </row>
    <row r="9" spans="2:15" ht="15" customHeight="1" x14ac:dyDescent="0.25">
      <c r="B9" s="334" t="s">
        <v>48</v>
      </c>
      <c r="C9" s="335"/>
      <c r="D9" s="339" t="s">
        <v>11</v>
      </c>
      <c r="E9" s="340"/>
      <c r="F9" s="341"/>
      <c r="G9" s="340" t="s">
        <v>13</v>
      </c>
      <c r="H9" s="340"/>
      <c r="I9" s="340"/>
      <c r="J9" s="340" t="s">
        <v>75</v>
      </c>
      <c r="K9" s="340"/>
      <c r="L9" s="340"/>
      <c r="M9" s="340" t="s">
        <v>76</v>
      </c>
      <c r="N9" s="340"/>
      <c r="O9" s="340"/>
    </row>
    <row r="10" spans="2:15" x14ac:dyDescent="0.25">
      <c r="B10" s="336"/>
      <c r="C10" s="337"/>
      <c r="D10" s="24" t="s">
        <v>1</v>
      </c>
      <c r="E10" s="23" t="s">
        <v>2</v>
      </c>
      <c r="F10" s="25" t="s">
        <v>8</v>
      </c>
      <c r="G10" s="23" t="s">
        <v>1</v>
      </c>
      <c r="H10" s="23" t="s">
        <v>2</v>
      </c>
      <c r="I10" s="23" t="s">
        <v>8</v>
      </c>
      <c r="J10" s="23" t="s">
        <v>1</v>
      </c>
      <c r="K10" s="23" t="s">
        <v>2</v>
      </c>
      <c r="L10" s="23" t="s">
        <v>8</v>
      </c>
      <c r="M10" s="23" t="s">
        <v>1</v>
      </c>
      <c r="N10" s="23" t="s">
        <v>2</v>
      </c>
      <c r="O10" s="23" t="s">
        <v>8</v>
      </c>
    </row>
    <row r="11" spans="2:15" x14ac:dyDescent="0.25">
      <c r="B11" s="330" t="s">
        <v>23</v>
      </c>
      <c r="C11" s="331"/>
      <c r="D11" s="151">
        <v>50.5</v>
      </c>
      <c r="E11" s="152">
        <v>52.2</v>
      </c>
      <c r="F11" s="153">
        <v>52</v>
      </c>
      <c r="G11" s="152">
        <v>49.6</v>
      </c>
      <c r="H11" s="152">
        <v>52.5</v>
      </c>
      <c r="I11" s="153">
        <v>52.2</v>
      </c>
      <c r="J11" s="152">
        <f>VLOOKUP($B11,[1]Data!$A$30:$D$34,2,FALSE)</f>
        <v>49.4</v>
      </c>
      <c r="K11" s="152">
        <f>VLOOKUP($B11,[1]Data!$A$30:$D$34,3,FALSE)</f>
        <v>52.6</v>
      </c>
      <c r="L11" s="153">
        <f>VLOOKUP($B11,[1]Data!$A$30:$D$34,4,FALSE)</f>
        <v>52.3</v>
      </c>
      <c r="M11" s="152">
        <f>VLOOKUP($B11,[2]Data!$A$27:$D$31,2,FALSE)</f>
        <v>50.4</v>
      </c>
      <c r="N11" s="152">
        <f>VLOOKUP($B11,[2]Data!$A$27:$D$31,3,FALSE)</f>
        <v>53</v>
      </c>
      <c r="O11" s="153">
        <f>VLOOKUP($B11,[2]Data!$A$27:$D$31,4,FALSE)</f>
        <v>52.7</v>
      </c>
    </row>
    <row r="12" spans="2:15" x14ac:dyDescent="0.25">
      <c r="B12" s="330" t="s">
        <v>46</v>
      </c>
      <c r="C12" s="331"/>
      <c r="D12" s="154">
        <v>43.5</v>
      </c>
      <c r="E12" s="155">
        <v>43.2</v>
      </c>
      <c r="F12" s="156">
        <v>43.2</v>
      </c>
      <c r="G12" s="155">
        <v>43.2</v>
      </c>
      <c r="H12" s="155">
        <v>43.5</v>
      </c>
      <c r="I12" s="156">
        <v>43.5</v>
      </c>
      <c r="J12" s="235">
        <f>VLOOKUP($B12,[1]Data!$A$30:$D$34,2,FALSE)</f>
        <v>42</v>
      </c>
      <c r="K12" s="155">
        <f>VLOOKUP($B12,[1]Data!$A$30:$D$34,3,FALSE)</f>
        <v>43.1</v>
      </c>
      <c r="L12" s="156">
        <f>VLOOKUP($B12,[1]Data!$A$30:$D$34,4,FALSE)</f>
        <v>42.9</v>
      </c>
      <c r="M12" s="155">
        <f>VLOOKUP($B12,[2]Data!$A$27:$D$31,2,FALSE)</f>
        <v>41.6</v>
      </c>
      <c r="N12" s="155">
        <f>VLOOKUP($B12,[2]Data!$A$27:$D$31,3,FALSE)</f>
        <v>43.2</v>
      </c>
      <c r="O12" s="156">
        <f>VLOOKUP($B12,[2]Data!$A$27:$D$31,4,FALSE)</f>
        <v>42.9</v>
      </c>
    </row>
    <row r="13" spans="2:15" x14ac:dyDescent="0.25">
      <c r="B13" s="330" t="s">
        <v>36</v>
      </c>
      <c r="C13" s="331"/>
      <c r="D13" s="154">
        <v>37.200000000000003</v>
      </c>
      <c r="E13" s="155">
        <v>37.799999999999997</v>
      </c>
      <c r="F13" s="156">
        <v>37.6</v>
      </c>
      <c r="G13" s="155">
        <v>37.700000000000003</v>
      </c>
      <c r="H13" s="155">
        <v>37.299999999999997</v>
      </c>
      <c r="I13" s="156">
        <v>37.4</v>
      </c>
      <c r="J13" s="155">
        <f>VLOOKUP($B13,[1]Data!$A$30:$D$34,2,FALSE)</f>
        <v>37.700000000000003</v>
      </c>
      <c r="K13" s="235">
        <f>VLOOKUP($B13,[1]Data!$A$30:$D$34,3,FALSE)</f>
        <v>36</v>
      </c>
      <c r="L13" s="156">
        <f>VLOOKUP($B13,[1]Data!$A$30:$D$34,4,FALSE)</f>
        <v>36.4</v>
      </c>
      <c r="M13" s="235">
        <f>VLOOKUP($B13,[2]Data!$A$27:$D$31,2,FALSE)</f>
        <v>37</v>
      </c>
      <c r="N13" s="155">
        <f>VLOOKUP($B13,[2]Data!$A$27:$D$31,3,FALSE)</f>
        <v>35.299999999999997</v>
      </c>
      <c r="O13" s="156">
        <f>VLOOKUP($B13,[2]Data!$A$27:$D$31,4,FALSE)</f>
        <v>35.700000000000003</v>
      </c>
    </row>
    <row r="14" spans="2:15" x14ac:dyDescent="0.25">
      <c r="B14" s="332" t="s">
        <v>37</v>
      </c>
      <c r="C14" s="333"/>
      <c r="D14" s="157" t="s">
        <v>47</v>
      </c>
      <c r="E14" s="158" t="s">
        <v>47</v>
      </c>
      <c r="F14" s="159" t="s">
        <v>47</v>
      </c>
      <c r="G14" s="158" t="s">
        <v>47</v>
      </c>
      <c r="H14" s="158" t="s">
        <v>47</v>
      </c>
      <c r="I14" s="159">
        <v>41.5</v>
      </c>
      <c r="J14" s="158" t="str">
        <f>VLOOKUP($B14,[1]Data!$A$30:$D$34,2,FALSE)</f>
        <v>..</v>
      </c>
      <c r="K14" s="158" t="str">
        <f>VLOOKUP($B14,[1]Data!$A$30:$D$34,3,FALSE)</f>
        <v>..</v>
      </c>
      <c r="L14" s="159" t="str">
        <f>VLOOKUP($B14,[1]Data!$A$30:$D$34,4,FALSE)</f>
        <v>..</v>
      </c>
      <c r="M14" s="158" t="str">
        <f>VLOOKUP($B14,[2]Data!$A$27:$D$31,2,FALSE)</f>
        <v>..</v>
      </c>
      <c r="N14" s="158" t="str">
        <f>VLOOKUP($B14,[2]Data!$A$27:$D$31,3,FALSE)</f>
        <v>..</v>
      </c>
      <c r="O14" s="159" t="str">
        <f>VLOOKUP($B14,[2]Data!$A$27:$D$31,4,FALSE)</f>
        <v>..</v>
      </c>
    </row>
    <row r="15" spans="2:15" x14ac:dyDescent="0.25">
      <c r="F15" s="108"/>
      <c r="I15" s="108"/>
      <c r="L15" s="108"/>
      <c r="O15" s="108"/>
    </row>
    <row r="16" spans="2:15" x14ac:dyDescent="0.25">
      <c r="B16" s="18" t="s">
        <v>8</v>
      </c>
      <c r="C16" s="19"/>
      <c r="D16" s="160">
        <v>43.8</v>
      </c>
      <c r="E16" s="161">
        <v>46</v>
      </c>
      <c r="F16" s="162">
        <v>45.6</v>
      </c>
      <c r="G16" s="160">
        <v>43.6</v>
      </c>
      <c r="H16" s="161">
        <v>45.9</v>
      </c>
      <c r="I16" s="162">
        <v>45.5</v>
      </c>
      <c r="J16" s="160">
        <f>VLOOKUP($B16,[1]Data!$A$30:$D$34,2,FALSE)</f>
        <v>42.7</v>
      </c>
      <c r="K16" s="161">
        <f>VLOOKUP($B16,[1]Data!$A$30:$D$34,3,FALSE)</f>
        <v>45.6</v>
      </c>
      <c r="L16" s="236">
        <f>VLOOKUP($B16,[1]Data!$A$30:$D$34,4,FALSE)</f>
        <v>45</v>
      </c>
      <c r="M16" s="160">
        <f>VLOOKUP($B16,[2]Data!$A$27:$D$31,2,FALSE)</f>
        <v>42.4</v>
      </c>
      <c r="N16" s="161">
        <f>VLOOKUP($B16,[2]Data!$A$27:$D$31,3,FALSE)</f>
        <v>45.7</v>
      </c>
      <c r="O16" s="162">
        <f>VLOOKUP($B16,[2]Data!$A$27:$D$31,4,FALSE)</f>
        <v>45.1</v>
      </c>
    </row>
    <row r="17" spans="2:15" x14ac:dyDescent="0.25">
      <c r="B17" s="303"/>
      <c r="C17" s="303"/>
      <c r="D17" s="155"/>
      <c r="E17" s="155"/>
      <c r="F17" s="155"/>
      <c r="G17" s="155"/>
      <c r="H17" s="155"/>
      <c r="I17" s="155"/>
      <c r="J17" s="155"/>
      <c r="K17" s="155"/>
      <c r="L17" s="235"/>
      <c r="M17" s="155"/>
      <c r="N17" s="155"/>
      <c r="O17" s="155"/>
    </row>
    <row r="18" spans="2:15" x14ac:dyDescent="0.25">
      <c r="B18" s="51" t="s">
        <v>61</v>
      </c>
    </row>
    <row r="19" spans="2:15" x14ac:dyDescent="0.25">
      <c r="B19" s="65" t="s">
        <v>71</v>
      </c>
    </row>
    <row r="20" spans="2:15" x14ac:dyDescent="0.25">
      <c r="B20" s="81"/>
    </row>
    <row r="21" spans="2:15" x14ac:dyDescent="0.25">
      <c r="B21" s="81"/>
    </row>
    <row r="22" spans="2:15" x14ac:dyDescent="0.25">
      <c r="B22" s="291" t="s">
        <v>102</v>
      </c>
    </row>
    <row r="24" spans="2:15" x14ac:dyDescent="0.25">
      <c r="B24" s="334" t="s">
        <v>24</v>
      </c>
      <c r="C24" s="335"/>
      <c r="D24" s="339" t="s">
        <v>11</v>
      </c>
      <c r="E24" s="340"/>
      <c r="F24" s="341"/>
      <c r="G24" s="340" t="s">
        <v>13</v>
      </c>
      <c r="H24" s="340"/>
      <c r="I24" s="340"/>
      <c r="J24" s="340" t="s">
        <v>75</v>
      </c>
      <c r="K24" s="340"/>
      <c r="L24" s="340"/>
      <c r="M24" s="340" t="s">
        <v>76</v>
      </c>
      <c r="N24" s="340"/>
      <c r="O24" s="340"/>
    </row>
    <row r="25" spans="2:15" x14ac:dyDescent="0.25">
      <c r="B25" s="336"/>
      <c r="C25" s="337"/>
      <c r="D25" s="24" t="s">
        <v>1</v>
      </c>
      <c r="E25" s="23" t="s">
        <v>2</v>
      </c>
      <c r="F25" s="25" t="s">
        <v>8</v>
      </c>
      <c r="G25" s="23" t="s">
        <v>1</v>
      </c>
      <c r="H25" s="23" t="s">
        <v>2</v>
      </c>
      <c r="I25" s="23" t="s">
        <v>8</v>
      </c>
      <c r="J25" s="23" t="s">
        <v>1</v>
      </c>
      <c r="K25" s="23" t="s">
        <v>2</v>
      </c>
      <c r="L25" s="23" t="s">
        <v>8</v>
      </c>
      <c r="M25" s="23" t="s">
        <v>1</v>
      </c>
      <c r="N25" s="23" t="s">
        <v>2</v>
      </c>
      <c r="O25" s="23" t="s">
        <v>8</v>
      </c>
    </row>
    <row r="26" spans="2:15" x14ac:dyDescent="0.25">
      <c r="B26" s="330" t="s">
        <v>17</v>
      </c>
      <c r="C26" s="331"/>
      <c r="D26" s="164">
        <v>43.8</v>
      </c>
      <c r="E26" s="292">
        <v>46</v>
      </c>
      <c r="F26" s="138">
        <v>45.6</v>
      </c>
      <c r="G26" s="165">
        <v>43.6</v>
      </c>
      <c r="H26" s="165">
        <v>45.9</v>
      </c>
      <c r="I26" s="138">
        <v>45.5</v>
      </c>
      <c r="J26" s="165">
        <f>VLOOKUP(J$25,[1]Data!$A$20:$D$22,2,FALSE)</f>
        <v>42.7</v>
      </c>
      <c r="K26" s="165">
        <f>VLOOKUP(K$25,[1]Data!$A$20:$D$22,2,FALSE)</f>
        <v>45.6</v>
      </c>
      <c r="L26" s="237">
        <f>VLOOKUP(L$25,[1]Data!$A$20:$D$22,2,FALSE)</f>
        <v>45</v>
      </c>
      <c r="M26" s="164">
        <f>VLOOKUP(M$25,[2]Data!$A$18:$D$20,2,FALSE)</f>
        <v>42.4</v>
      </c>
      <c r="N26" s="165">
        <f>VLOOKUP(N$25,[2]Data!$A$18:$D$20,2,FALSE)</f>
        <v>45.7</v>
      </c>
      <c r="O26" s="138">
        <f>VLOOKUP(O$25,[2]Data!$A$18:$D$20,2,FALSE)</f>
        <v>45.1</v>
      </c>
    </row>
    <row r="27" spans="2:15" x14ac:dyDescent="0.25">
      <c r="B27" s="332" t="s">
        <v>21</v>
      </c>
      <c r="C27" s="333"/>
      <c r="D27" s="101">
        <v>45.1</v>
      </c>
      <c r="E27" s="293">
        <v>47</v>
      </c>
      <c r="F27" s="114">
        <v>46.2</v>
      </c>
      <c r="G27" s="147">
        <v>45.3</v>
      </c>
      <c r="H27" s="147">
        <v>47.1</v>
      </c>
      <c r="I27" s="114">
        <v>46.3</v>
      </c>
      <c r="J27" s="147">
        <f>VLOOKUP(J$25,[1]Data!$A$20:$D$22,3,FALSE)</f>
        <v>45.4</v>
      </c>
      <c r="K27" s="147">
        <f>VLOOKUP(K$25,[1]Data!$A$20:$D$22,3,FALSE)</f>
        <v>47.1</v>
      </c>
      <c r="L27" s="114">
        <f>VLOOKUP(L$25,[1]Data!$A$20:$D$22,3,FALSE)</f>
        <v>46.3</v>
      </c>
      <c r="M27" s="101">
        <f>VLOOKUP(M$25,[2]Data!$A$18:$D$20,3,FALSE)</f>
        <v>45.4</v>
      </c>
      <c r="N27" s="147">
        <f>VLOOKUP(N$25,[2]Data!$A$18:$D$20,3,FALSE)</f>
        <v>47.1</v>
      </c>
      <c r="O27" s="114">
        <f>VLOOKUP(O$25,[2]Data!$A$18:$D$20,3,FALSE)</f>
        <v>46.4</v>
      </c>
    </row>
    <row r="28" spans="2:15" x14ac:dyDescent="0.25">
      <c r="E28" s="294"/>
      <c r="F28" s="108"/>
      <c r="I28" s="108"/>
      <c r="L28" s="108"/>
      <c r="O28" s="108"/>
    </row>
    <row r="29" spans="2:15" x14ac:dyDescent="0.25">
      <c r="B29" s="18" t="s">
        <v>8</v>
      </c>
      <c r="C29" s="19"/>
      <c r="D29" s="166">
        <v>45.1</v>
      </c>
      <c r="E29" s="233">
        <v>47</v>
      </c>
      <c r="F29" s="168">
        <v>46.2</v>
      </c>
      <c r="G29" s="166">
        <v>45.3</v>
      </c>
      <c r="H29" s="167">
        <v>47.1</v>
      </c>
      <c r="I29" s="168">
        <v>46.3</v>
      </c>
      <c r="J29" s="166">
        <f>VLOOKUP(J$25,[1]Data!$A$20:$D$22,4,FALSE)</f>
        <v>45.3</v>
      </c>
      <c r="K29" s="233">
        <f>VLOOKUP(K$25,[1]Data!$A$20:$D$22,4,FALSE)</f>
        <v>47</v>
      </c>
      <c r="L29" s="168">
        <f>VLOOKUP(L$25,[1]Data!$A$20:$D$22,4,FALSE)</f>
        <v>46.3</v>
      </c>
      <c r="M29" s="166">
        <f>VLOOKUP(M$25,[2]Data!$A$18:$D$20,4,FALSE)</f>
        <v>45.3</v>
      </c>
      <c r="N29" s="167">
        <f>VLOOKUP(N$25,[2]Data!$A$18:$D$20,4,FALSE)</f>
        <v>47.1</v>
      </c>
      <c r="O29" s="168">
        <f>VLOOKUP(O$25,[2]Data!$A$18:$D$20,4,FALSE)</f>
        <v>46.3</v>
      </c>
    </row>
    <row r="30" spans="2:15" x14ac:dyDescent="0.25">
      <c r="B30" s="303"/>
      <c r="C30" s="303"/>
      <c r="D30" s="113"/>
      <c r="E30" s="304"/>
      <c r="F30" s="113"/>
      <c r="G30" s="113"/>
      <c r="H30" s="113"/>
      <c r="I30" s="113"/>
      <c r="J30" s="113"/>
      <c r="K30" s="304"/>
      <c r="L30" s="113"/>
      <c r="M30" s="113"/>
      <c r="N30" s="113"/>
      <c r="O30" s="113"/>
    </row>
    <row r="31" spans="2:15" x14ac:dyDescent="0.25">
      <c r="B31" s="51" t="s">
        <v>61</v>
      </c>
    </row>
    <row r="32" spans="2:15" x14ac:dyDescent="0.25">
      <c r="B32" s="65" t="s">
        <v>71</v>
      </c>
    </row>
  </sheetData>
  <sheetProtection password="A3DE" sheet="1" objects="1" scenarios="1"/>
  <mergeCells count="17">
    <mergeCell ref="B2:M3"/>
    <mergeCell ref="B11:C11"/>
    <mergeCell ref="B12:C12"/>
    <mergeCell ref="D9:F9"/>
    <mergeCell ref="D24:F24"/>
    <mergeCell ref="G24:I24"/>
    <mergeCell ref="G9:I9"/>
    <mergeCell ref="B9:C10"/>
    <mergeCell ref="J9:L9"/>
    <mergeCell ref="J24:L24"/>
    <mergeCell ref="M9:O9"/>
    <mergeCell ref="M24:O24"/>
    <mergeCell ref="B26:C26"/>
    <mergeCell ref="B27:C27"/>
    <mergeCell ref="B24:C25"/>
    <mergeCell ref="B13:C13"/>
    <mergeCell ref="B14:C14"/>
  </mergeCells>
  <pageMargins left="0.7" right="0.7" top="0.75" bottom="0.75" header="0.3" footer="0.3"/>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workbookViewId="0">
      <selection activeCell="A2" sqref="A2"/>
    </sheetView>
  </sheetViews>
  <sheetFormatPr defaultRowHeight="15" x14ac:dyDescent="0.25"/>
  <cols>
    <col min="1" max="1" width="2.85546875" customWidth="1"/>
    <col min="2" max="2" width="28.28515625" customWidth="1"/>
    <col min="17" max="17" width="4.7109375" customWidth="1"/>
  </cols>
  <sheetData>
    <row r="1" spans="1:18" ht="19.5" thickBot="1" x14ac:dyDescent="0.35">
      <c r="A1" s="69"/>
      <c r="B1" s="68" t="s">
        <v>69</v>
      </c>
      <c r="C1" s="69"/>
      <c r="D1" s="69"/>
      <c r="E1" s="69"/>
      <c r="F1" s="69"/>
      <c r="G1" s="69"/>
      <c r="H1" s="69"/>
      <c r="I1" s="69"/>
      <c r="J1" s="69"/>
      <c r="K1" s="69"/>
      <c r="L1" s="69"/>
      <c r="M1" s="69"/>
      <c r="N1" s="69"/>
      <c r="O1" s="69"/>
      <c r="P1" s="69"/>
      <c r="Q1" s="69"/>
    </row>
    <row r="2" spans="1:18" ht="18.75" x14ac:dyDescent="0.3">
      <c r="B2" s="73"/>
      <c r="C2" s="74"/>
      <c r="D2" s="74"/>
      <c r="E2" s="74"/>
      <c r="F2" s="74"/>
      <c r="G2" s="74"/>
      <c r="H2" s="74"/>
      <c r="I2" s="74"/>
      <c r="J2" s="74"/>
      <c r="K2" s="74"/>
      <c r="L2" s="74"/>
      <c r="M2" s="74"/>
      <c r="N2" s="74"/>
      <c r="O2" s="74"/>
      <c r="P2" s="74"/>
      <c r="Q2" s="74"/>
      <c r="R2" s="75"/>
    </row>
    <row r="3" spans="1:18" ht="15.75" thickBot="1" x14ac:dyDescent="0.3">
      <c r="A3" s="77"/>
      <c r="B3" s="77" t="s">
        <v>45</v>
      </c>
      <c r="C3" s="77" t="s">
        <v>49</v>
      </c>
      <c r="D3" s="76"/>
      <c r="E3" s="76"/>
      <c r="F3" s="76"/>
      <c r="G3" s="76"/>
      <c r="H3" s="76"/>
      <c r="I3" s="76"/>
      <c r="J3" s="76"/>
      <c r="K3" s="76"/>
      <c r="L3" s="76"/>
      <c r="M3" s="76"/>
      <c r="N3" s="76"/>
      <c r="O3" s="76"/>
      <c r="P3" s="76"/>
      <c r="Q3" s="76"/>
      <c r="R3" s="75"/>
    </row>
    <row r="4" spans="1:18" ht="15" customHeight="1" x14ac:dyDescent="0.25">
      <c r="B4" s="346" t="s">
        <v>80</v>
      </c>
      <c r="C4" s="343" t="s">
        <v>103</v>
      </c>
      <c r="D4" s="343"/>
      <c r="E4" s="343"/>
      <c r="F4" s="343"/>
      <c r="G4" s="343"/>
      <c r="H4" s="343"/>
      <c r="I4" s="343"/>
      <c r="J4" s="343"/>
      <c r="K4" s="343"/>
      <c r="L4" s="343"/>
      <c r="M4" s="343"/>
      <c r="N4" s="343"/>
      <c r="O4" s="343"/>
      <c r="P4" s="343"/>
      <c r="Q4" s="66"/>
      <c r="R4" s="66"/>
    </row>
    <row r="5" spans="1:18" x14ac:dyDescent="0.25">
      <c r="B5" s="347"/>
      <c r="C5" s="344"/>
      <c r="D5" s="344"/>
      <c r="E5" s="344"/>
      <c r="F5" s="344"/>
      <c r="G5" s="344"/>
      <c r="H5" s="344"/>
      <c r="I5" s="344"/>
      <c r="J5" s="344"/>
      <c r="K5" s="344"/>
      <c r="L5" s="344"/>
      <c r="M5" s="344"/>
      <c r="N5" s="344"/>
      <c r="O5" s="344"/>
      <c r="P5" s="344"/>
      <c r="Q5" s="66"/>
      <c r="R5" s="66"/>
    </row>
    <row r="6" spans="1:18" x14ac:dyDescent="0.25">
      <c r="B6" s="347"/>
      <c r="C6" s="344"/>
      <c r="D6" s="344"/>
      <c r="E6" s="344"/>
      <c r="F6" s="344"/>
      <c r="G6" s="344"/>
      <c r="H6" s="344"/>
      <c r="I6" s="344"/>
      <c r="J6" s="344"/>
      <c r="K6" s="344"/>
      <c r="L6" s="344"/>
      <c r="M6" s="344"/>
      <c r="N6" s="344"/>
      <c r="O6" s="344"/>
      <c r="P6" s="344"/>
      <c r="Q6" s="66"/>
      <c r="R6" s="66"/>
    </row>
    <row r="7" spans="1:18" x14ac:dyDescent="0.25">
      <c r="B7" s="347"/>
      <c r="C7" s="344"/>
      <c r="D7" s="344"/>
      <c r="E7" s="344"/>
      <c r="F7" s="344"/>
      <c r="G7" s="344"/>
      <c r="H7" s="344"/>
      <c r="I7" s="344"/>
      <c r="J7" s="344"/>
      <c r="K7" s="344"/>
      <c r="L7" s="344"/>
      <c r="M7" s="344"/>
      <c r="N7" s="344"/>
      <c r="O7" s="344"/>
      <c r="P7" s="344"/>
      <c r="Q7" s="66"/>
      <c r="R7" s="66"/>
    </row>
    <row r="8" spans="1:18" ht="15.75" customHeight="1" x14ac:dyDescent="0.25">
      <c r="B8" s="347"/>
      <c r="C8" s="344"/>
      <c r="D8" s="344"/>
      <c r="E8" s="344"/>
      <c r="F8" s="344"/>
      <c r="G8" s="344"/>
      <c r="H8" s="344"/>
      <c r="I8" s="344"/>
      <c r="J8" s="344"/>
      <c r="K8" s="344"/>
      <c r="L8" s="344"/>
      <c r="M8" s="344"/>
      <c r="N8" s="344"/>
      <c r="O8" s="344"/>
      <c r="P8" s="344"/>
      <c r="Q8" s="66"/>
      <c r="R8" s="66"/>
    </row>
    <row r="9" spans="1:18" ht="15.75" customHeight="1" x14ac:dyDescent="0.25">
      <c r="B9" s="347"/>
      <c r="C9" s="348" t="s">
        <v>104</v>
      </c>
      <c r="D9" s="348"/>
      <c r="E9" s="348"/>
      <c r="F9" s="348"/>
      <c r="G9" s="348"/>
      <c r="H9" s="348"/>
      <c r="I9" s="348"/>
      <c r="J9" s="348"/>
      <c r="K9" s="348"/>
      <c r="L9" s="348"/>
      <c r="M9" s="348"/>
      <c r="N9" s="348"/>
      <c r="O9" s="348"/>
      <c r="P9" s="348"/>
      <c r="Q9" s="348"/>
      <c r="R9" s="66"/>
    </row>
    <row r="10" spans="1:18" ht="25.5" customHeight="1" x14ac:dyDescent="0.25">
      <c r="B10" s="347"/>
      <c r="C10" s="289" t="s">
        <v>99</v>
      </c>
      <c r="D10" s="64"/>
      <c r="E10" s="64"/>
      <c r="F10" s="64"/>
      <c r="G10" s="64"/>
      <c r="H10" s="64"/>
      <c r="I10" s="64"/>
      <c r="J10" s="64"/>
      <c r="K10" s="64"/>
      <c r="L10" s="64"/>
      <c r="M10" s="64"/>
      <c r="N10" s="64"/>
      <c r="O10" s="64"/>
      <c r="P10" s="64"/>
      <c r="Q10" s="66"/>
      <c r="R10" s="66"/>
    </row>
    <row r="11" spans="1:18" ht="15" customHeight="1" x14ac:dyDescent="0.25">
      <c r="B11" s="347"/>
      <c r="C11" s="345" t="s">
        <v>60</v>
      </c>
      <c r="D11" s="345"/>
      <c r="E11" s="345"/>
      <c r="F11" s="345"/>
      <c r="G11" s="345"/>
      <c r="H11" s="345"/>
      <c r="I11" s="345"/>
      <c r="J11" s="345"/>
      <c r="K11" s="345"/>
      <c r="L11" s="345"/>
      <c r="M11" s="345"/>
      <c r="N11" s="345"/>
      <c r="O11" s="345"/>
      <c r="P11" s="345"/>
      <c r="Q11" s="345"/>
      <c r="R11" s="66"/>
    </row>
    <row r="12" spans="1:18" ht="15.75" customHeight="1" x14ac:dyDescent="0.25">
      <c r="B12" s="347"/>
      <c r="C12" s="345"/>
      <c r="D12" s="345"/>
      <c r="E12" s="345"/>
      <c r="F12" s="345"/>
      <c r="G12" s="345"/>
      <c r="H12" s="345"/>
      <c r="I12" s="345"/>
      <c r="J12" s="345"/>
      <c r="K12" s="345"/>
      <c r="L12" s="345"/>
      <c r="M12" s="345"/>
      <c r="N12" s="345"/>
      <c r="O12" s="345"/>
      <c r="P12" s="345"/>
      <c r="Q12" s="345"/>
      <c r="R12" s="66"/>
    </row>
    <row r="13" spans="1:18" ht="16.5" customHeight="1" x14ac:dyDescent="0.25">
      <c r="B13" s="72" t="s">
        <v>44</v>
      </c>
      <c r="D13" s="66"/>
      <c r="E13" s="66"/>
      <c r="F13" s="66"/>
      <c r="G13" s="66"/>
      <c r="H13" s="66"/>
      <c r="I13" s="66"/>
      <c r="J13" s="66"/>
      <c r="K13" s="66"/>
      <c r="L13" s="66"/>
      <c r="M13" s="66"/>
      <c r="N13" s="66"/>
      <c r="O13" s="66"/>
      <c r="P13" s="66"/>
      <c r="Q13" s="66"/>
      <c r="R13" s="66"/>
    </row>
    <row r="14" spans="1:18" ht="15" customHeight="1" x14ac:dyDescent="0.25">
      <c r="B14" s="72"/>
      <c r="C14" s="345" t="s">
        <v>100</v>
      </c>
      <c r="D14" s="345"/>
      <c r="E14" s="345"/>
      <c r="F14" s="345"/>
      <c r="G14" s="345"/>
      <c r="H14" s="345"/>
      <c r="I14" s="345"/>
      <c r="J14" s="345"/>
      <c r="K14" s="345"/>
      <c r="L14" s="345"/>
      <c r="M14" s="345"/>
      <c r="N14" s="345"/>
      <c r="O14" s="345"/>
      <c r="P14" s="345"/>
      <c r="Q14" s="66"/>
      <c r="R14" s="66"/>
    </row>
    <row r="15" spans="1:18" x14ac:dyDescent="0.25">
      <c r="B15" s="342" t="s">
        <v>81</v>
      </c>
      <c r="C15" s="345"/>
      <c r="D15" s="345"/>
      <c r="E15" s="345"/>
      <c r="F15" s="345"/>
      <c r="G15" s="345"/>
      <c r="H15" s="345"/>
      <c r="I15" s="345"/>
      <c r="J15" s="345"/>
      <c r="K15" s="345"/>
      <c r="L15" s="345"/>
      <c r="M15" s="345"/>
      <c r="N15" s="345"/>
      <c r="O15" s="345"/>
      <c r="P15" s="345"/>
      <c r="Q15" s="66"/>
      <c r="R15" s="66"/>
    </row>
    <row r="16" spans="1:18" x14ac:dyDescent="0.25">
      <c r="B16" s="342"/>
      <c r="C16" s="345"/>
      <c r="D16" s="345"/>
      <c r="E16" s="345"/>
      <c r="F16" s="345"/>
      <c r="G16" s="345"/>
      <c r="H16" s="345"/>
      <c r="I16" s="345"/>
      <c r="J16" s="345"/>
      <c r="K16" s="345"/>
      <c r="L16" s="345"/>
      <c r="M16" s="345"/>
      <c r="N16" s="345"/>
      <c r="O16" s="345"/>
      <c r="P16" s="345"/>
      <c r="Q16" s="66"/>
      <c r="R16" s="66"/>
    </row>
    <row r="17" spans="2:18" x14ac:dyDescent="0.25">
      <c r="B17" s="342"/>
      <c r="C17" s="345"/>
      <c r="D17" s="345"/>
      <c r="E17" s="345"/>
      <c r="F17" s="345"/>
      <c r="G17" s="345"/>
      <c r="H17" s="345"/>
      <c r="I17" s="345"/>
      <c r="J17" s="345"/>
      <c r="K17" s="345"/>
      <c r="L17" s="345"/>
      <c r="M17" s="345"/>
      <c r="N17" s="345"/>
      <c r="O17" s="345"/>
      <c r="P17" s="345"/>
      <c r="Q17" s="66"/>
      <c r="R17" s="66"/>
    </row>
    <row r="18" spans="2:18" x14ac:dyDescent="0.25">
      <c r="B18" s="342"/>
      <c r="C18" s="345"/>
      <c r="D18" s="345"/>
      <c r="E18" s="345"/>
      <c r="F18" s="345"/>
      <c r="G18" s="345"/>
      <c r="H18" s="345"/>
      <c r="I18" s="345"/>
      <c r="J18" s="345"/>
      <c r="K18" s="345"/>
      <c r="L18" s="345"/>
      <c r="M18" s="345"/>
      <c r="N18" s="345"/>
      <c r="O18" s="345"/>
      <c r="P18" s="345"/>
      <c r="Q18" s="66"/>
      <c r="R18" s="66"/>
    </row>
    <row r="19" spans="2:18" x14ac:dyDescent="0.25">
      <c r="B19" s="342"/>
      <c r="C19" s="345"/>
      <c r="D19" s="345"/>
      <c r="E19" s="345"/>
      <c r="F19" s="345"/>
      <c r="G19" s="345"/>
      <c r="H19" s="345"/>
      <c r="I19" s="345"/>
      <c r="J19" s="345"/>
      <c r="K19" s="345"/>
      <c r="L19" s="345"/>
      <c r="M19" s="345"/>
      <c r="N19" s="345"/>
      <c r="O19" s="345"/>
      <c r="P19" s="345"/>
      <c r="Q19" s="66"/>
      <c r="R19" s="66"/>
    </row>
    <row r="20" spans="2:18" ht="15" customHeight="1" x14ac:dyDescent="0.25">
      <c r="B20" s="342"/>
      <c r="C20" s="345"/>
      <c r="D20" s="345"/>
      <c r="E20" s="345"/>
      <c r="F20" s="345"/>
      <c r="G20" s="345"/>
      <c r="H20" s="345"/>
      <c r="I20" s="345"/>
      <c r="J20" s="345"/>
      <c r="K20" s="345"/>
      <c r="L20" s="345"/>
      <c r="M20" s="345"/>
      <c r="N20" s="345"/>
      <c r="O20" s="345"/>
      <c r="P20" s="345"/>
      <c r="Q20" s="66"/>
      <c r="R20" s="66"/>
    </row>
    <row r="21" spans="2:18" x14ac:dyDescent="0.25">
      <c r="B21" s="342"/>
      <c r="C21" s="345"/>
      <c r="D21" s="345"/>
      <c r="E21" s="345"/>
      <c r="F21" s="345"/>
      <c r="G21" s="345"/>
      <c r="H21" s="345"/>
      <c r="I21" s="345"/>
      <c r="J21" s="345"/>
      <c r="K21" s="345"/>
      <c r="L21" s="345"/>
      <c r="M21" s="345"/>
      <c r="N21" s="345"/>
      <c r="O21" s="345"/>
      <c r="P21" s="345"/>
      <c r="Q21" s="66"/>
      <c r="R21" s="66"/>
    </row>
    <row r="22" spans="2:18" x14ac:dyDescent="0.25">
      <c r="B22" s="342"/>
      <c r="C22" s="345"/>
      <c r="D22" s="345"/>
      <c r="E22" s="345"/>
      <c r="F22" s="345"/>
      <c r="G22" s="345"/>
      <c r="H22" s="345"/>
      <c r="I22" s="345"/>
      <c r="J22" s="345"/>
      <c r="K22" s="345"/>
      <c r="L22" s="345"/>
      <c r="M22" s="345"/>
      <c r="N22" s="345"/>
      <c r="O22" s="345"/>
      <c r="P22" s="345"/>
      <c r="Q22" s="66"/>
      <c r="R22" s="66"/>
    </row>
    <row r="23" spans="2:18" x14ac:dyDescent="0.25">
      <c r="B23" s="70"/>
      <c r="C23" s="345"/>
      <c r="D23" s="345"/>
      <c r="E23" s="345"/>
      <c r="F23" s="345"/>
      <c r="G23" s="345"/>
      <c r="H23" s="345"/>
      <c r="I23" s="345"/>
      <c r="J23" s="345"/>
      <c r="K23" s="345"/>
      <c r="L23" s="345"/>
      <c r="M23" s="345"/>
      <c r="N23" s="345"/>
      <c r="O23" s="345"/>
      <c r="P23" s="345"/>
      <c r="Q23" s="66"/>
      <c r="R23" s="66"/>
    </row>
    <row r="24" spans="2:18" ht="15" customHeight="1" x14ac:dyDescent="0.25">
      <c r="C24" s="345" t="s">
        <v>98</v>
      </c>
      <c r="D24" s="345"/>
      <c r="E24" s="345"/>
      <c r="F24" s="345"/>
      <c r="G24" s="345"/>
      <c r="H24" s="345"/>
      <c r="I24" s="345"/>
      <c r="J24" s="345"/>
      <c r="K24" s="345"/>
      <c r="L24" s="345"/>
      <c r="M24" s="345"/>
      <c r="N24" s="345"/>
      <c r="O24" s="345"/>
      <c r="P24" s="345"/>
    </row>
    <row r="25" spans="2:18" x14ac:dyDescent="0.25">
      <c r="C25" s="345"/>
      <c r="D25" s="345"/>
      <c r="E25" s="345"/>
      <c r="F25" s="345"/>
      <c r="G25" s="345"/>
      <c r="H25" s="345"/>
      <c r="I25" s="345"/>
      <c r="J25" s="345"/>
      <c r="K25" s="345"/>
      <c r="L25" s="345"/>
      <c r="M25" s="345"/>
      <c r="N25" s="345"/>
      <c r="O25" s="345"/>
      <c r="P25" s="345"/>
    </row>
    <row r="26" spans="2:18" x14ac:dyDescent="0.25">
      <c r="C26" s="345"/>
      <c r="D26" s="345"/>
      <c r="E26" s="345"/>
      <c r="F26" s="345"/>
      <c r="G26" s="345"/>
      <c r="H26" s="345"/>
      <c r="I26" s="345"/>
      <c r="J26" s="345"/>
      <c r="K26" s="345"/>
      <c r="L26" s="345"/>
      <c r="M26" s="345"/>
      <c r="N26" s="345"/>
      <c r="O26" s="345"/>
      <c r="P26" s="345"/>
    </row>
    <row r="27" spans="2:18" x14ac:dyDescent="0.25">
      <c r="C27" s="345"/>
      <c r="D27" s="345"/>
      <c r="E27" s="345"/>
      <c r="F27" s="345"/>
      <c r="G27" s="345"/>
      <c r="H27" s="345"/>
      <c r="I27" s="345"/>
      <c r="J27" s="345"/>
      <c r="K27" s="345"/>
      <c r="L27" s="345"/>
      <c r="M27" s="345"/>
      <c r="N27" s="345"/>
      <c r="O27" s="345"/>
      <c r="P27" s="345"/>
    </row>
    <row r="28" spans="2:18" x14ac:dyDescent="0.25">
      <c r="C28" s="345"/>
      <c r="D28" s="345"/>
      <c r="E28" s="345"/>
      <c r="F28" s="345"/>
      <c r="G28" s="345"/>
      <c r="H28" s="345"/>
      <c r="I28" s="345"/>
      <c r="J28" s="345"/>
      <c r="K28" s="345"/>
      <c r="L28" s="345"/>
      <c r="M28" s="345"/>
      <c r="N28" s="345"/>
      <c r="O28" s="345"/>
      <c r="P28" s="345"/>
    </row>
    <row r="29" spans="2:18" x14ac:dyDescent="0.25">
      <c r="C29" s="345"/>
      <c r="D29" s="345"/>
      <c r="E29" s="345"/>
      <c r="F29" s="345"/>
      <c r="G29" s="345"/>
      <c r="H29" s="345"/>
      <c r="I29" s="345"/>
      <c r="J29" s="345"/>
      <c r="K29" s="345"/>
      <c r="L29" s="345"/>
      <c r="M29" s="345"/>
      <c r="N29" s="345"/>
      <c r="O29" s="345"/>
      <c r="P29" s="345"/>
    </row>
    <row r="30" spans="2:18" x14ac:dyDescent="0.25">
      <c r="C30" s="64"/>
      <c r="D30" s="64"/>
      <c r="E30" s="64"/>
      <c r="F30" s="64"/>
      <c r="G30" s="64"/>
      <c r="H30" s="64"/>
      <c r="I30" s="64"/>
      <c r="J30" s="64"/>
      <c r="K30" s="64"/>
      <c r="L30" s="64"/>
      <c r="M30" s="64"/>
      <c r="N30" s="64"/>
      <c r="O30" s="64"/>
      <c r="P30" s="64"/>
    </row>
    <row r="31" spans="2:18" ht="15" customHeight="1" x14ac:dyDescent="0.25">
      <c r="C31" s="345" t="s">
        <v>85</v>
      </c>
      <c r="D31" s="345"/>
      <c r="E31" s="345"/>
      <c r="F31" s="345"/>
      <c r="G31" s="345"/>
      <c r="H31" s="345"/>
      <c r="I31" s="345"/>
      <c r="J31" s="345"/>
      <c r="K31" s="345"/>
      <c r="L31" s="345"/>
      <c r="M31" s="345"/>
      <c r="N31" s="345"/>
      <c r="O31" s="345"/>
      <c r="P31" s="345"/>
    </row>
    <row r="32" spans="2:18" x14ac:dyDescent="0.25">
      <c r="C32" s="345"/>
      <c r="D32" s="345"/>
      <c r="E32" s="345"/>
      <c r="F32" s="345"/>
      <c r="G32" s="345"/>
      <c r="H32" s="345"/>
      <c r="I32" s="345"/>
      <c r="J32" s="345"/>
      <c r="K32" s="345"/>
      <c r="L32" s="345"/>
      <c r="M32" s="345"/>
      <c r="N32" s="345"/>
      <c r="O32" s="345"/>
      <c r="P32" s="345"/>
    </row>
    <row r="33" spans="2:16" x14ac:dyDescent="0.25">
      <c r="C33" s="345"/>
      <c r="D33" s="345"/>
      <c r="E33" s="345"/>
      <c r="F33" s="345"/>
      <c r="G33" s="345"/>
      <c r="H33" s="345"/>
      <c r="I33" s="345"/>
      <c r="J33" s="345"/>
      <c r="K33" s="345"/>
      <c r="L33" s="345"/>
      <c r="M33" s="345"/>
      <c r="N33" s="345"/>
      <c r="O33" s="345"/>
      <c r="P33" s="345"/>
    </row>
    <row r="34" spans="2:16" x14ac:dyDescent="0.25">
      <c r="C34" s="64"/>
      <c r="D34" s="64"/>
      <c r="E34" s="64"/>
      <c r="F34" s="64"/>
      <c r="G34" s="64"/>
      <c r="H34" s="64"/>
      <c r="I34" s="64"/>
      <c r="J34" s="64"/>
      <c r="K34" s="64"/>
      <c r="L34" s="64"/>
      <c r="M34" s="64"/>
      <c r="N34" s="64"/>
      <c r="O34" s="64"/>
      <c r="P34" s="64"/>
    </row>
    <row r="35" spans="2:16" ht="15" customHeight="1" x14ac:dyDescent="0.25">
      <c r="B35" s="342" t="s">
        <v>101</v>
      </c>
      <c r="C35" t="s">
        <v>86</v>
      </c>
    </row>
    <row r="36" spans="2:16" x14ac:dyDescent="0.25">
      <c r="B36" s="342"/>
    </row>
    <row r="37" spans="2:16" x14ac:dyDescent="0.25">
      <c r="B37" s="342"/>
      <c r="C37" s="67" t="s">
        <v>59</v>
      </c>
    </row>
    <row r="38" spans="2:16" x14ac:dyDescent="0.25">
      <c r="B38" s="342"/>
    </row>
    <row r="39" spans="2:16" x14ac:dyDescent="0.25">
      <c r="B39" s="342"/>
      <c r="C39" t="s">
        <v>50</v>
      </c>
    </row>
    <row r="40" spans="2:16" x14ac:dyDescent="0.25">
      <c r="B40" s="2"/>
      <c r="C40" t="s">
        <v>51</v>
      </c>
    </row>
    <row r="41" spans="2:16" x14ac:dyDescent="0.25">
      <c r="B41" s="2"/>
      <c r="C41" t="s">
        <v>52</v>
      </c>
    </row>
    <row r="42" spans="2:16" x14ac:dyDescent="0.25">
      <c r="B42" s="2"/>
      <c r="C42" t="s">
        <v>53</v>
      </c>
    </row>
    <row r="43" spans="2:16" x14ac:dyDescent="0.25">
      <c r="B43" s="2"/>
      <c r="C43" t="s">
        <v>54</v>
      </c>
    </row>
    <row r="44" spans="2:16" x14ac:dyDescent="0.25">
      <c r="B44" s="2"/>
    </row>
    <row r="45" spans="2:16" x14ac:dyDescent="0.25">
      <c r="B45" s="342" t="s">
        <v>102</v>
      </c>
      <c r="C45" t="s">
        <v>86</v>
      </c>
    </row>
    <row r="46" spans="2:16" x14ac:dyDescent="0.25">
      <c r="B46" s="342"/>
    </row>
    <row r="47" spans="2:16" x14ac:dyDescent="0.25">
      <c r="B47" s="342"/>
    </row>
    <row r="48" spans="2:16" x14ac:dyDescent="0.25">
      <c r="B48" s="342"/>
    </row>
    <row r="49" spans="2:17" x14ac:dyDescent="0.25">
      <c r="B49" s="71"/>
    </row>
    <row r="50" spans="2:17" x14ac:dyDescent="0.25">
      <c r="B50" s="2"/>
    </row>
    <row r="51" spans="2:17" ht="15.75" thickBot="1" x14ac:dyDescent="0.3">
      <c r="B51" s="82" t="s">
        <v>87</v>
      </c>
      <c r="C51" s="47"/>
      <c r="D51" s="47"/>
      <c r="E51" s="47"/>
      <c r="F51" s="47"/>
      <c r="G51" s="47"/>
      <c r="H51" s="47"/>
      <c r="I51" s="47"/>
      <c r="J51" s="47"/>
      <c r="K51" s="47"/>
      <c r="L51" s="47"/>
      <c r="M51" s="47"/>
      <c r="N51" s="47"/>
      <c r="O51" s="47"/>
      <c r="P51" s="47"/>
      <c r="Q51" s="47"/>
    </row>
    <row r="52" spans="2:17" ht="15.75" thickTop="1" x14ac:dyDescent="0.25">
      <c r="B52" s="2"/>
    </row>
    <row r="53" spans="2:17" x14ac:dyDescent="0.25">
      <c r="B53" s="2" t="s">
        <v>57</v>
      </c>
      <c r="C53" s="51" t="s">
        <v>105</v>
      </c>
    </row>
    <row r="54" spans="2:17" x14ac:dyDescent="0.25">
      <c r="B54" s="2"/>
      <c r="C54" t="s">
        <v>55</v>
      </c>
    </row>
    <row r="55" spans="2:17" x14ac:dyDescent="0.25">
      <c r="B55" s="2"/>
      <c r="C55" t="s">
        <v>56</v>
      </c>
    </row>
    <row r="56" spans="2:17" x14ac:dyDescent="0.25">
      <c r="B56" s="2"/>
    </row>
    <row r="57" spans="2:17" x14ac:dyDescent="0.25">
      <c r="B57" s="2" t="s">
        <v>58</v>
      </c>
      <c r="C57" s="51" t="s">
        <v>82</v>
      </c>
    </row>
    <row r="59" spans="2:17" x14ac:dyDescent="0.25">
      <c r="B59" s="2" t="s">
        <v>83</v>
      </c>
      <c r="C59" s="51" t="s">
        <v>84</v>
      </c>
    </row>
  </sheetData>
  <mergeCells count="10">
    <mergeCell ref="B45:B48"/>
    <mergeCell ref="C4:P8"/>
    <mergeCell ref="C11:Q12"/>
    <mergeCell ref="B4:B12"/>
    <mergeCell ref="B15:B22"/>
    <mergeCell ref="C31:P33"/>
    <mergeCell ref="C24:P29"/>
    <mergeCell ref="C14:P23"/>
    <mergeCell ref="B35:B39"/>
    <mergeCell ref="C9:Q9"/>
  </mergeCells>
  <hyperlinks>
    <hyperlink ref="C9:Q9" r:id="rId1" display="Further guidance on the levels to which contracts can be aligned may be found in www.hesa.ac.uk/13025/a/LEVELS."/>
  </hyperlinks>
  <pageMargins left="0.7" right="0.7" top="0.75" bottom="0.75" header="0.3" footer="0.3"/>
  <pageSetup paperSize="9" scale="75"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S1</vt:lpstr>
      <vt:lpstr>S2</vt:lpstr>
      <vt:lpstr>S3</vt:lpstr>
      <vt:lpstr>S4</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Rowell</dc:creator>
  <cp:lastModifiedBy>Katy Henderson</cp:lastModifiedBy>
  <cp:lastPrinted>2016-04-25T13:30:07Z</cp:lastPrinted>
  <dcterms:created xsi:type="dcterms:W3CDTF">2014-11-20T11:54:28Z</dcterms:created>
  <dcterms:modified xsi:type="dcterms:W3CDTF">2016-04-25T13:30:37Z</dcterms:modified>
</cp:coreProperties>
</file>